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a.gubanova\Desktop\!ВАЖНАЯ\МП_ОТЧЕТы за 2022,2023,2024,2025\2025 год\ЖКХ — 2025\Пост.№ -па от .2026_ЖКХ\"/>
    </mc:Choice>
  </mc:AlternateContent>
  <bookViews>
    <workbookView xWindow="0" yWindow="0" windowWidth="23040" windowHeight="9390"/>
  </bookViews>
  <sheets>
    <sheet name="ресур. обесп." sheetId="1" r:id="rId1"/>
  </sheets>
  <definedNames>
    <definedName name="_xlnm.Print_Titles" localSheetId="0">'ресур. обесп.'!$7:$8</definedName>
    <definedName name="_xlnm.Print_Area" localSheetId="0">'ресур. обесп.'!$B$1:$L$103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8" i="1" l="1"/>
  <c r="H97" i="1"/>
  <c r="H96" i="1"/>
  <c r="H95" i="1"/>
  <c r="G57" i="1"/>
  <c r="F57" i="1"/>
  <c r="H48" i="1"/>
  <c r="H47" i="1"/>
  <c r="H45" i="1"/>
  <c r="H44" i="1"/>
  <c r="H36" i="1"/>
  <c r="H35" i="1"/>
  <c r="G13" i="1" l="1"/>
  <c r="F13" i="1"/>
  <c r="G22" i="1"/>
  <c r="F22" i="1"/>
  <c r="G23" i="1"/>
  <c r="F23" i="1"/>
  <c r="H25" i="1"/>
  <c r="G25" i="1"/>
  <c r="F25" i="1"/>
  <c r="G58" i="1"/>
  <c r="F58" i="1"/>
  <c r="H61" i="1"/>
  <c r="G61" i="1"/>
  <c r="F61" i="1"/>
  <c r="H13" i="1" l="1"/>
  <c r="K29" i="1"/>
  <c r="G15" i="1"/>
  <c r="G14" i="1" s="1"/>
  <c r="G96" i="1"/>
  <c r="F96" i="1"/>
  <c r="F95" i="1" s="1"/>
  <c r="G59" i="1"/>
  <c r="F59" i="1"/>
  <c r="G60" i="1"/>
  <c r="G12" i="1" s="1"/>
  <c r="F60" i="1"/>
  <c r="H94" i="1"/>
  <c r="H93" i="1"/>
  <c r="G92" i="1"/>
  <c r="F92" i="1"/>
  <c r="G89" i="1"/>
  <c r="F89" i="1"/>
  <c r="G86" i="1"/>
  <c r="F86" i="1"/>
  <c r="G83" i="1"/>
  <c r="F83" i="1"/>
  <c r="G63" i="1"/>
  <c r="G62" i="1" s="1"/>
  <c r="F63" i="1"/>
  <c r="F62" i="1" s="1"/>
  <c r="H64" i="1"/>
  <c r="G39" i="1"/>
  <c r="G36" i="1" s="1"/>
  <c r="F39" i="1"/>
  <c r="G37" i="1"/>
  <c r="F37" i="1"/>
  <c r="H46" i="1"/>
  <c r="G44" i="1"/>
  <c r="F44" i="1"/>
  <c r="H43" i="1"/>
  <c r="G95" i="1" l="1"/>
  <c r="H92" i="1"/>
  <c r="H37" i="1"/>
  <c r="G35" i="1"/>
  <c r="F36" i="1"/>
  <c r="F35" i="1" s="1"/>
  <c r="F32" i="1" l="1"/>
  <c r="F29" i="1"/>
  <c r="G24" i="1"/>
  <c r="G11" i="1" s="1"/>
  <c r="F24" i="1"/>
  <c r="F11" i="1" s="1"/>
  <c r="G32" i="1" l="1"/>
  <c r="H33" i="1"/>
  <c r="H34" i="1"/>
  <c r="G29" i="1"/>
  <c r="H30" i="1"/>
  <c r="H32" i="1" l="1"/>
  <c r="H29" i="1"/>
  <c r="H24" i="1"/>
  <c r="H31" i="1"/>
  <c r="G80" i="1" l="1"/>
  <c r="G77" i="1"/>
  <c r="G74" i="1"/>
  <c r="G68" i="1"/>
  <c r="G67" i="1" s="1"/>
  <c r="G50" i="1"/>
  <c r="G49" i="1" s="1"/>
  <c r="F50" i="1"/>
  <c r="H91" i="1"/>
  <c r="G48" i="1" l="1"/>
  <c r="G47" i="1" s="1"/>
  <c r="G38" i="1"/>
  <c r="G71" i="1"/>
  <c r="F48" i="1"/>
  <c r="F47" i="1" s="1"/>
  <c r="H60" i="1"/>
  <c r="F68" i="1"/>
  <c r="H59" i="1"/>
  <c r="H88" i="1"/>
  <c r="H85" i="1" l="1"/>
  <c r="H79" i="1"/>
  <c r="H78" i="1"/>
  <c r="F77" i="1"/>
  <c r="H82" i="1"/>
  <c r="H81" i="1"/>
  <c r="F80" i="1"/>
  <c r="H80" i="1" l="1"/>
  <c r="H77" i="1"/>
  <c r="H27" i="1"/>
  <c r="H42" i="1" l="1"/>
  <c r="E42" i="1"/>
  <c r="G19" i="1" l="1"/>
  <c r="G10" i="1" s="1"/>
  <c r="G9" i="1" s="1"/>
  <c r="F19" i="1"/>
  <c r="F18" i="1" s="1"/>
  <c r="F15" i="1"/>
  <c r="F14" i="1" s="1"/>
  <c r="G18" i="1" l="1"/>
  <c r="F38" i="1"/>
  <c r="H90" i="1"/>
  <c r="H75" i="1"/>
  <c r="H76" i="1"/>
  <c r="F12" i="1" l="1"/>
  <c r="H12" i="1" s="1"/>
  <c r="H89" i="1"/>
  <c r="F67" i="1" l="1"/>
  <c r="F10" i="1" s="1"/>
  <c r="F9" i="1" s="1"/>
  <c r="H69" i="1"/>
  <c r="H58" i="1" l="1"/>
  <c r="H52" i="1"/>
  <c r="H50" i="1"/>
  <c r="F49" i="1"/>
  <c r="H49" i="1" l="1"/>
  <c r="H26" i="1" l="1"/>
  <c r="H11" i="1" l="1"/>
  <c r="H14" i="1"/>
  <c r="F74" i="1"/>
  <c r="H84" i="1"/>
  <c r="H87" i="1"/>
  <c r="H28" i="1"/>
  <c r="H74" i="1" l="1"/>
  <c r="H73" i="1"/>
  <c r="H86" i="1"/>
  <c r="H83" i="1"/>
  <c r="F71" i="1"/>
  <c r="H72" i="1"/>
  <c r="H17" i="1"/>
  <c r="H71" i="1" l="1"/>
  <c r="H70" i="1" l="1"/>
  <c r="H68" i="1"/>
  <c r="H19" i="1" l="1"/>
  <c r="H67" i="1"/>
  <c r="H18" i="1" l="1"/>
  <c r="H41" i="1" l="1"/>
  <c r="H20" i="1" l="1"/>
  <c r="H16" i="1"/>
  <c r="H66" i="1" l="1"/>
  <c r="H65" i="1"/>
  <c r="H63" i="1" l="1"/>
  <c r="H62" i="1" l="1"/>
  <c r="H40" i="1"/>
  <c r="H57" i="1" l="1"/>
  <c r="H15" i="1" l="1"/>
  <c r="H38" i="1" l="1"/>
  <c r="H39" i="1"/>
  <c r="E41" i="1" l="1"/>
  <c r="E40" i="1"/>
  <c r="H23" i="1" l="1"/>
  <c r="H22" i="1" l="1"/>
  <c r="H9" i="1" l="1"/>
  <c r="H10" i="1"/>
  <c r="E23" i="1" l="1"/>
  <c r="E26" i="1"/>
  <c r="E39" i="1"/>
  <c r="E36" i="1"/>
  <c r="E10" i="1"/>
</calcChain>
</file>

<file path=xl/sharedStrings.xml><?xml version="1.0" encoding="utf-8"?>
<sst xmlns="http://schemas.openxmlformats.org/spreadsheetml/2006/main" count="323" uniqueCount="144">
  <si>
    <t>№ п/п</t>
  </si>
  <si>
    <t>Источник финансирования</t>
  </si>
  <si>
    <t>Наименование показателя объема мероприятия, единица измерения</t>
  </si>
  <si>
    <t>Обоснование причин отклонения (при наличии)</t>
  </si>
  <si>
    <t>*</t>
  </si>
  <si>
    <t>2.</t>
  </si>
  <si>
    <t>Всего</t>
  </si>
  <si>
    <t>областной бюджет</t>
  </si>
  <si>
    <t>1.</t>
  </si>
  <si>
    <t>2.1.</t>
  </si>
  <si>
    <t>3.</t>
  </si>
  <si>
    <t>3.1.</t>
  </si>
  <si>
    <t>4.2.</t>
  </si>
  <si>
    <t>4.</t>
  </si>
  <si>
    <t>4.1.</t>
  </si>
  <si>
    <t>Основное мероприятие 4.1.                                   Содержание наружного освещения города Усолье – Сибирское.</t>
  </si>
  <si>
    <t>6.1.</t>
  </si>
  <si>
    <t>Протяженность содержания дорог местного значения (км)</t>
  </si>
  <si>
    <t xml:space="preserve">местный бюджет </t>
  </si>
  <si>
    <t>5.</t>
  </si>
  <si>
    <t>5.1.</t>
  </si>
  <si>
    <t>5.2.</t>
  </si>
  <si>
    <t>1.1.</t>
  </si>
  <si>
    <t>1.2.</t>
  </si>
  <si>
    <t>всего</t>
  </si>
  <si>
    <t>4.1.1</t>
  </si>
  <si>
    <t>4.1.2.</t>
  </si>
  <si>
    <t>4.1.3.</t>
  </si>
  <si>
    <t>Приложение 2</t>
  </si>
  <si>
    <t>к  Отчету о реализации Программы</t>
  </si>
  <si>
    <t xml:space="preserve"> Отчет об исполнении мероприятий муниципальной программы города Усолье-Сибирское                                 </t>
  </si>
  <si>
    <t>Отдел по управлению жилищным фондом комитета по городскому хозяйству  администрации города Усолье-Сибирское</t>
  </si>
  <si>
    <t>Основное мероприятие 1.1. Обеспечение мероприятий по капитальному ремонту многоквартирных домов города, включенных в Региональную программу капитального ремонта общего имущества в многоквартирных домах на территории Иркутской области на 2014-2043 годы.</t>
  </si>
  <si>
    <t>Основное мероприятие 2.1. Капитальный и текущий ремонт помещений муниципального жилищного фонда.</t>
  </si>
  <si>
    <t>Отдел по жизнеобеспечению города комитета по городскому хозяйству  администрации города Усолье-Сибирское</t>
  </si>
  <si>
    <t>6</t>
  </si>
  <si>
    <t>6.2.</t>
  </si>
  <si>
    <t>6.3.</t>
  </si>
  <si>
    <t>6.4.</t>
  </si>
  <si>
    <t>6.5.</t>
  </si>
  <si>
    <t>6.7.</t>
  </si>
  <si>
    <t>6.9.</t>
  </si>
  <si>
    <t>6.2.1. Техническое обслуживание газового оборудования и поставка газа.</t>
  </si>
  <si>
    <t>Основное мероприятие 6.2.  Содержание городского мемориала памяти и памятников в городе Усолье-Сибирское.</t>
  </si>
  <si>
    <t xml:space="preserve">Основное мероприятие 5.3. Проведение технических мероприятий  в бюджетной сфере города Усолье-Сибирское по реконструкции и капитальному ремонту  ограждающих конструкций, оконных и дверных  проемов, систем теплоснабжения, энергоснабжения,  водоснабжения и водоотведения. </t>
  </si>
  <si>
    <t>Отдел по жизнеобеспечению города комитета по городскому хозяйству администрации города Усолье-Сибирское, Муниципальные бюджетные учреждения города</t>
  </si>
  <si>
    <t>Экономия потребления муниципальными бюджетными учреждениями  электроэнергии в натуральном выражении (тыс. кВт)</t>
  </si>
  <si>
    <t>Экономия потребления муниципальными бюджетными учреждениями тепловой энергии в натуральном выражении (Гкал)</t>
  </si>
  <si>
    <t>Экономия потребления муниципальными бюджетными учреждениями питьевой воды в натуральном выражении (м³)</t>
  </si>
  <si>
    <t>Значение целевого показателя по данному мероприятию относится к основному мероприятию 4.1. "Содержание наружного освещения города Усолье – Сибирское".</t>
  </si>
  <si>
    <t>Процент исполнения (гр 6/гр 5*100) %</t>
  </si>
  <si>
    <t>Наименование муниципальной программы, подпрограммы, основного мероприятия, мероприятия, проекта</t>
  </si>
  <si>
    <t>Участники муниципальной программы</t>
  </si>
  <si>
    <t xml:space="preserve">Основное мероприятие 3.1. Содержание и ремонт дорог местного значения </t>
  </si>
  <si>
    <t xml:space="preserve">Мэр города Усолье-Сибирское                                                                 </t>
  </si>
  <si>
    <t>М.В. Торопкин</t>
  </si>
  <si>
    <t>Отдел по благоустройству и экологии комитета по городскому хозяйству  администрации города Усолье-Сибирское</t>
  </si>
  <si>
    <t>Количество проведенных экспертиз (государственных/негосударственных) (ед.)</t>
  </si>
  <si>
    <t xml:space="preserve">Основное мероприятие  6.6.                                 Проведение экспертизы (государственной/негосударственной) </t>
  </si>
  <si>
    <t>4.1.2. Обслуживание наружного освещения города Усолье-Сибирское</t>
  </si>
  <si>
    <t>4.1.1. Расчет за потребленную электроэнергию</t>
  </si>
  <si>
    <t>Основное мероприятие 4.4. Организация уличного освещения</t>
  </si>
  <si>
    <t>5.1.1</t>
  </si>
  <si>
    <t>Основное мероприятие 5.1. Установка общедомовых приборов учета энергоресурсов в городе Усолье-Сибирское и установка индивидуальных квартирных приборов учета в муниципальном жилищном фонде</t>
  </si>
  <si>
    <t>6.1.1</t>
  </si>
  <si>
    <t>Основное мероприятие 6.5. Содержание и ремонт детского игрового и спортивного оборудования, и иных малых архитектурных форм</t>
  </si>
  <si>
    <t>Основное мероприятие 6.18. Содержание общественных территорий (парки, скверы и т.д.)</t>
  </si>
  <si>
    <t>6.18.1. Содержание общественных территорий (зимнее/летнее)</t>
  </si>
  <si>
    <t>6.18.2. Установка и техническое обслуживание систем видеонаблюдения</t>
  </si>
  <si>
    <t>Количество инициативных проектов, реализуемых на территории муници-пального образования «город Усолье-Сибирское» (ед.)</t>
  </si>
  <si>
    <t>Количество заключенных муниципальных контрактов на проведение экспертиз (государственных/негосударственных) (ед.)</t>
  </si>
  <si>
    <t>Доля общественных территорий (парков, скверов и т.д.), содержание которых выполнено от, выявленного количества (объема) необходимых для содержания общественных территорий (парков, скверов и т.д.). (%)</t>
  </si>
  <si>
    <t xml:space="preserve">  Количество муниципальных   жилых помещений, в которых проведен капитальный и текущий ремонт (шт.)</t>
  </si>
  <si>
    <t>Общая площадь помещений многоквартирных домов муниципального жилищного фонда, в которых проведен капитальный и текущий ремонт (м2)</t>
  </si>
  <si>
    <t>Основное мероприятие 5.2. Актуализация и разработка схем  теплоснабжения, водоснабжения, водоотведения и ливневой канализации города Усолье-Сибирское.</t>
  </si>
  <si>
    <t>Содержание городского мемориала памяти и памятников в городе Усолье-Сибирское (ед.)</t>
  </si>
  <si>
    <t xml:space="preserve">Доля объемов электроэнергии, расчеты за которую осуществляются с использованием приборов учета (индивидуальных и общедомовых), в общем объеме электроэнергии, потребляемой многоквартирными домами в доле муниципальных жилых помещений, муниципального жилого фонда и муниципального специализированного фонда (%) </t>
  </si>
  <si>
    <t>Доля объемов тепловой энергии, расчеты за которую осуществляются с использованием приборов учета (индивидуальных и обще-домовых), в общем объеме тепловой энергии, потребляемой многоквартирными домами в доле муниципальных жилых помещений, муниципального жилого фонда и муниципального специализированного фонда (%)</t>
  </si>
  <si>
    <t>Доля объемов воды, расчеты за которую осуществляются с использованием приборов учета (индивидуальных и общедомовых), в общем объеме воды, потребляемой многоквартирными домами в доле муниципальных жилых помещений, муниципального жилого фонда и муниципального специализированного фонда (%)</t>
  </si>
  <si>
    <t>Доля
отремонтированного
детского
игрового и спортивного оборудования, и
иных малых архитектурных форм от
выявленного
количества
(объема)
необходимых для ремонта детского
игрового и спортивного оборудования, и
иных малых архитектурных форм (%)</t>
  </si>
  <si>
    <t>Количество актуализированных и разработанных схем теплоснабжения, водоснабжения, водоотведения и ливневой канализации города Усолье-Сибирское (шт.)</t>
  </si>
  <si>
    <t>6.10.</t>
  </si>
  <si>
    <t>6.11.</t>
  </si>
  <si>
    <t>5.3.</t>
  </si>
  <si>
    <t>6.8.</t>
  </si>
  <si>
    <t>5.1.2.  Установка индивидуальных квартирных приборов учета энергоресурсов в муниципальном жилищном фонде города Усолье-Сибирское</t>
  </si>
  <si>
    <t>Основное мероприятие 1.2. Своевременная ежемесячная оплата взносов на капитальный ремонт многоквартирных домов в доле муниципальных жилых и нежилых помещений Региональному оператору</t>
  </si>
  <si>
    <t>4.1.3. Восстановление и устройство наружного освещения города Усолье-Сибирское</t>
  </si>
  <si>
    <t>Основное мероприятие 3.12. Восстановление, прокладка и содержание ливневой канализации</t>
  </si>
  <si>
    <t xml:space="preserve"> "Развитие жилищно-коммунального хозяйства" на 2019-2027 годы за 2025 год                                                      </t>
  </si>
  <si>
    <t>Объем финансирования, предусмотренный на 2025 год, руб.</t>
  </si>
  <si>
    <t>Профинансировано за 2025 год, руб.</t>
  </si>
  <si>
    <t>Плановое значение показателя мероприятия на 2025 год</t>
  </si>
  <si>
    <t>Фактическое значение показателя мероприятия за 2025 год</t>
  </si>
  <si>
    <t xml:space="preserve">Муниципальная программа города Усолье-Сибирское «Развитие жилищно-коммунального хозяйства» 
на 2019 – 2027 годы </t>
  </si>
  <si>
    <t>Подпрограмма № 1 «Капитальный ремонт общего имущества в многоквартирных домах, расположенных на территории города Усолье-Сибирское» на 2019-2027 годы, в том числе:</t>
  </si>
  <si>
    <t>Подпрограмма № 2 «Капитальный и текущий ремонт муниципального жилищного фонда города Усолье – Сибирское» на 2019-2027 годы</t>
  </si>
  <si>
    <t>Подпрограмма № 3 "Развитие дорожного хозяйства города Усолье-Сибирское" на 2019-2027 годы</t>
  </si>
  <si>
    <t>Подпрограмма № 4 «Организация освещения улиц на территории города Усолье-Сибирское» на 2019-2027 годы</t>
  </si>
  <si>
    <t>Подпрограмма № 5 «Энергосбережение и повышение энергетической эффективности города Усолье-Сибирское» на 2019-2027 годы</t>
  </si>
  <si>
    <t>Подпрограмма № 6 "Благоустройство территории города Усолье-Сибирское" на 2019-2027 годы</t>
  </si>
  <si>
    <t>Основное мероприятие 3.5. 
Проведение экспертизы (государственной/негосударственной)</t>
  </si>
  <si>
    <t>Основное мероприятие 3.13. «Безопасная дорога ул. Индустриальная от Р 255 до КПП №5 ТЭЦ-11»"</t>
  </si>
  <si>
    <t>ГУКС</t>
  </si>
  <si>
    <t>Протяженность отремонтированных автомобильных дорог общего пользования местного значения (км)</t>
  </si>
  <si>
    <t>Отклонение в финансировании составило 
5 032,01 руб. - экономия по результатам заключенных муниципальных контрактов</t>
  </si>
  <si>
    <t>Основное мероприятие 3.14. «Развитие и приведение в нормативное состояние автомобильных дорог общего пользования местного значения, включающих искусственные дорожные сооружения, в рамках национального проекта «Инфраструктура для жизни»</t>
  </si>
  <si>
    <t>Отдел по благоустройству и экологии комитета по городскому хозяйству  администрации города Усолье-Сибирское, ГУКС</t>
  </si>
  <si>
    <t>Основное мероприятие 4.7 Организация уличного освещения (ул. Желябова; проход до ж/д перехода (ул. Ломоносова, ул. Тимирязева); от ул. Восточная до ул. Российская; ул. Уватова)</t>
  </si>
  <si>
    <t>Отклонение в финансировании составило 
0,02 руб. - экономия по результатам заключенных муниципальных контрактов</t>
  </si>
  <si>
    <t>Отклонение в финансировании составило 
1,26 руб. - экономия по результатам заключенных муниципальных контрактов</t>
  </si>
  <si>
    <t>Основное мероприятие 6.36. «Благоустройство территории в районе многоквартирных жилых домов №№ 58, 60 по пр-кту Ленинский г. Усолье-Сибирское»</t>
  </si>
  <si>
    <t>Отклонение в финансировании составило 
9 703,76 руб. - экономия по результатам заключенных муниципальных контрактов</t>
  </si>
  <si>
    <t>Основное мероприятие 6.37. «Благоустройство дворовой территории жилых домов № 35, 29, 32, 34 по пр-кту Химиков»</t>
  </si>
  <si>
    <t>Основное мероприятие 6.38. «Благоустройство территории в районе ж/д перехода на перекрестке ул. Буйволовой и ул. Жуковского»</t>
  </si>
  <si>
    <t>Отклонение в финансировании составило 
10 632,32 руб. - экономия по результатам заключенных муниципальных контрактов</t>
  </si>
  <si>
    <t>Основное мероприятие 6.39 Обустройство футбольного поля по ул. Толбухина, 5</t>
  </si>
  <si>
    <t>Основное мероприятие 6.40 Устройство пешеходной дорожки вдоль дома № 76 по ул. Молотовая и дома № 89 по ул. Интернациональная</t>
  </si>
  <si>
    <t>Основное мероприятие 6.41 Устройство пешеходной дорожки от перекрестка ул. Попова по ул. Жуковского до перекрестка с ул. Энергетиков</t>
  </si>
  <si>
    <t>Основное мероприятие 6.42 Благоустройство соляного источника на о. Варничный</t>
  </si>
  <si>
    <t>Основное мероприятие 6.43 Приобретение и установка стелы на въезде в город</t>
  </si>
  <si>
    <t>Основное мероприятие 6.44. «Реализация мероприятий проекта "Концепция туристического центра города Усолье-Сибирское»</t>
  </si>
  <si>
    <t>федеральный бюджет</t>
  </si>
  <si>
    <t>Отклонение в финансировании составило 
38,00 руб. - экономия по результатам заключенных муниципальных контрактов</t>
  </si>
  <si>
    <t>3.2</t>
  </si>
  <si>
    <t>3.3</t>
  </si>
  <si>
    <t>3.4</t>
  </si>
  <si>
    <t>3.5</t>
  </si>
  <si>
    <t>4.3.</t>
  </si>
  <si>
    <t>6.4.1.</t>
  </si>
  <si>
    <t>6.4.2.</t>
  </si>
  <si>
    <t>6.6.</t>
  </si>
  <si>
    <t>6.12.</t>
  </si>
  <si>
    <t>6.13.</t>
  </si>
  <si>
    <t>целевые средства</t>
  </si>
  <si>
    <t>1. Количество многоквартирных домов, в которых проведен капитальный ремонт общего имущества (объектов);  
2. Общая площадь многоквартирных домов, в которых проведен капитальный ремонт общего имущества (м2)</t>
  </si>
  <si>
    <t>Количество участков автомобильных дорог, на которых выполнено восстановление и прокладка ливневой канализации (ед.)</t>
  </si>
  <si>
    <t>Протяженность линий наружного освещения территории города (км)</t>
  </si>
  <si>
    <t>Количество благоустроенных территорий (ед.)</t>
  </si>
  <si>
    <t>Количество приобретенных и(или) установленныз стел, памятников, объектов архитектуры (ед.)</t>
  </si>
  <si>
    <t>Количество мероприятий проекта "Концепция туристического центра города Усолье-Сибирское" (ед.)</t>
  </si>
  <si>
    <t>Площадь обустроенных пешеходных дорожек (м2)</t>
  </si>
  <si>
    <t>Отклонение в финансировании составило всего
197 127 422,47 руб. (в т.ч. 176 469 385,38 руб. - за счет ср-в субсидии и 20 658 037,09 руб. - за ср-в местного бюджета), из них:
- 178 444 391,15 руб. (в т.ч. 159 343 049,56 руб. - за счет ср-в субсидии и 19 101 341,59 руб. - за ср-в местного бюджета) - кредиторская задолженность;
- 18 683 031,32 - экономия по результатам принятых работ по заключенным контрактам.</t>
  </si>
  <si>
    <t>Количество обустроенных футбольных полей, кортов (ед.)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</si>
</sst>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6" formatCode="#,##0.0000"/>
  </numFmts>
  <fonts count="20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.5"/>
      <name val="Times New Roman"/>
      <family val="1"/>
      <charset val="204"/>
    </font>
    <font>
      <sz val="12.5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9" fillId="2" borderId="0" xfId="0" applyFont="1" applyFill="1"/>
    <xf numFmtId="4" fontId="10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/>
    <xf numFmtId="49" fontId="11" fillId="2" borderId="0" xfId="0" applyNumberFormat="1" applyFont="1" applyFill="1" applyAlignment="1"/>
    <xf numFmtId="0" fontId="1" fillId="2" borderId="0" xfId="0" applyFont="1" applyFill="1"/>
    <xf numFmtId="4" fontId="1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vertical="center" wrapText="1"/>
    </xf>
    <xf numFmtId="49" fontId="11" fillId="2" borderId="0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" fontId="7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right" wrapText="1"/>
    </xf>
    <xf numFmtId="4" fontId="7" fillId="2" borderId="0" xfId="0" applyNumberFormat="1" applyFont="1" applyFill="1" applyAlignment="1">
      <alignment horizontal="center" vertical="center"/>
    </xf>
    <xf numFmtId="0" fontId="15" fillId="2" borderId="0" xfId="0" applyFont="1" applyFill="1"/>
    <xf numFmtId="4" fontId="11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 wrapText="1"/>
    </xf>
    <xf numFmtId="2" fontId="15" fillId="2" borderId="0" xfId="0" applyNumberFormat="1" applyFont="1" applyFill="1"/>
    <xf numFmtId="0" fontId="17" fillId="2" borderId="0" xfId="0" applyFont="1" applyFill="1" applyAlignment="1">
      <alignment horizontal="left" wrapText="1"/>
    </xf>
    <xf numFmtId="4" fontId="7" fillId="2" borderId="0" xfId="0" applyNumberFormat="1" applyFont="1" applyFill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16" fillId="2" borderId="0" xfId="0" applyFont="1" applyFill="1" applyAlignment="1"/>
    <xf numFmtId="0" fontId="8" fillId="2" borderId="0" xfId="0" applyFont="1" applyFill="1" applyAlignme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06"/>
  <sheetViews>
    <sheetView tabSelected="1" topLeftCell="A53" zoomScale="69" zoomScaleNormal="69" zoomScaleSheetLayoutView="30" workbookViewId="0">
      <selection activeCell="H57" sqref="H57"/>
    </sheetView>
  </sheetViews>
  <sheetFormatPr defaultRowHeight="23.25" x14ac:dyDescent="0.35"/>
  <cols>
    <col min="1" max="1" width="3" style="27" customWidth="1"/>
    <col min="2" max="2" width="7.85546875" style="27" customWidth="1"/>
    <col min="3" max="3" width="43.5703125" style="27" customWidth="1"/>
    <col min="4" max="4" width="28.42578125" style="27" customWidth="1"/>
    <col min="5" max="5" width="23.42578125" style="27" customWidth="1"/>
    <col min="6" max="6" width="22.7109375" style="8" customWidth="1"/>
    <col min="7" max="7" width="21.140625" style="8" customWidth="1"/>
    <col min="8" max="8" width="16.7109375" style="8" customWidth="1"/>
    <col min="9" max="9" width="32" style="8" customWidth="1"/>
    <col min="10" max="10" width="15.85546875" style="8" customWidth="1"/>
    <col min="11" max="11" width="16.28515625" style="8" customWidth="1"/>
    <col min="12" max="12" width="57.28515625" style="8" customWidth="1"/>
    <col min="13" max="13" width="48.140625" style="29" customWidth="1"/>
    <col min="14" max="15" width="20.85546875" style="29" customWidth="1"/>
    <col min="16" max="16" width="39.140625" style="30" customWidth="1"/>
    <col min="17" max="16384" width="9.140625" style="27"/>
  </cols>
  <sheetData>
    <row r="1" spans="2:20" ht="24" customHeight="1" x14ac:dyDescent="0.35">
      <c r="L1" s="48" t="s">
        <v>28</v>
      </c>
    </row>
    <row r="2" spans="2:20" ht="26.25" customHeight="1" x14ac:dyDescent="0.35">
      <c r="K2" s="65" t="s">
        <v>29</v>
      </c>
      <c r="L2" s="65"/>
    </row>
    <row r="3" spans="2:20" ht="26.25" customHeight="1" x14ac:dyDescent="0.35">
      <c r="K3" s="48"/>
      <c r="L3" s="48"/>
    </row>
    <row r="4" spans="2:20" s="13" customFormat="1" ht="33.75" customHeight="1" x14ac:dyDescent="0.3">
      <c r="B4" s="9"/>
      <c r="C4" s="68" t="s">
        <v>30</v>
      </c>
      <c r="D4" s="68"/>
      <c r="E4" s="68"/>
      <c r="F4" s="68"/>
      <c r="G4" s="68"/>
      <c r="H4" s="68"/>
      <c r="I4" s="68"/>
      <c r="J4" s="68"/>
      <c r="K4" s="68"/>
      <c r="L4" s="68"/>
      <c r="M4" s="10"/>
      <c r="N4" s="10"/>
      <c r="O4" s="10"/>
      <c r="P4" s="11"/>
      <c r="Q4" s="12"/>
      <c r="R4" s="12"/>
      <c r="S4" s="12"/>
      <c r="T4" s="12"/>
    </row>
    <row r="5" spans="2:20" s="13" customFormat="1" ht="24" customHeight="1" x14ac:dyDescent="0.3">
      <c r="B5" s="9"/>
      <c r="C5" s="69" t="s">
        <v>89</v>
      </c>
      <c r="D5" s="69"/>
      <c r="E5" s="69"/>
      <c r="F5" s="69"/>
      <c r="G5" s="69"/>
      <c r="H5" s="69"/>
      <c r="I5" s="69"/>
      <c r="J5" s="69"/>
      <c r="K5" s="69"/>
      <c r="L5" s="69"/>
      <c r="M5" s="14"/>
      <c r="N5" s="14"/>
      <c r="O5" s="14"/>
      <c r="P5" s="15"/>
      <c r="Q5" s="16"/>
      <c r="R5" s="16"/>
      <c r="S5" s="16"/>
      <c r="T5" s="16"/>
    </row>
    <row r="6" spans="2:20" s="13" customFormat="1" ht="18.75" customHeight="1" x14ac:dyDescent="0.3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14"/>
      <c r="N6" s="14"/>
      <c r="O6" s="14"/>
      <c r="P6" s="15"/>
      <c r="Q6" s="16"/>
      <c r="R6" s="16"/>
      <c r="S6" s="16"/>
      <c r="T6" s="16"/>
    </row>
    <row r="7" spans="2:20" ht="99.75" customHeight="1" x14ac:dyDescent="0.35">
      <c r="B7" s="49" t="s">
        <v>0</v>
      </c>
      <c r="C7" s="49" t="s">
        <v>51</v>
      </c>
      <c r="D7" s="49" t="s">
        <v>52</v>
      </c>
      <c r="E7" s="49" t="s">
        <v>1</v>
      </c>
      <c r="F7" s="49" t="s">
        <v>90</v>
      </c>
      <c r="G7" s="49" t="s">
        <v>91</v>
      </c>
      <c r="H7" s="49" t="s">
        <v>50</v>
      </c>
      <c r="I7" s="49" t="s">
        <v>2</v>
      </c>
      <c r="J7" s="49" t="s">
        <v>92</v>
      </c>
      <c r="K7" s="49" t="s">
        <v>93</v>
      </c>
      <c r="L7" s="49" t="s">
        <v>3</v>
      </c>
      <c r="M7" s="31"/>
      <c r="N7" s="31"/>
      <c r="O7" s="32"/>
    </row>
    <row r="8" spans="2:20" ht="25.5" customHeight="1" x14ac:dyDescent="0.35">
      <c r="B8" s="50">
        <v>1</v>
      </c>
      <c r="C8" s="50">
        <v>2</v>
      </c>
      <c r="D8" s="50">
        <v>3</v>
      </c>
      <c r="E8" s="50">
        <v>4</v>
      </c>
      <c r="F8" s="50">
        <v>5</v>
      </c>
      <c r="G8" s="50">
        <v>6</v>
      </c>
      <c r="H8" s="50">
        <v>7</v>
      </c>
      <c r="I8" s="50">
        <v>8</v>
      </c>
      <c r="J8" s="50">
        <v>9</v>
      </c>
      <c r="K8" s="50">
        <v>10</v>
      </c>
      <c r="L8" s="50">
        <v>11</v>
      </c>
      <c r="M8" s="31"/>
      <c r="N8" s="31"/>
      <c r="O8" s="31"/>
    </row>
    <row r="9" spans="2:20" ht="35.25" customHeight="1" x14ac:dyDescent="0.35">
      <c r="B9" s="73" t="s">
        <v>94</v>
      </c>
      <c r="C9" s="75"/>
      <c r="D9" s="75"/>
      <c r="E9" s="41" t="s">
        <v>6</v>
      </c>
      <c r="F9" s="40">
        <f>F10+F11+F12+F13</f>
        <v>437265655.69999999</v>
      </c>
      <c r="G9" s="40">
        <f>G10+G11+G12+G13</f>
        <v>240112825.86000001</v>
      </c>
      <c r="H9" s="40">
        <f t="shared" ref="H9:H10" si="0">G9/F9*100</f>
        <v>54.912345099597083</v>
      </c>
      <c r="I9" s="43" t="s">
        <v>4</v>
      </c>
      <c r="J9" s="40" t="s">
        <v>4</v>
      </c>
      <c r="K9" s="40" t="s">
        <v>4</v>
      </c>
      <c r="L9" s="40" t="s">
        <v>4</v>
      </c>
      <c r="P9" s="33"/>
    </row>
    <row r="10" spans="2:20" ht="35.25" customHeight="1" x14ac:dyDescent="0.35">
      <c r="B10" s="75"/>
      <c r="C10" s="75"/>
      <c r="D10" s="75"/>
      <c r="E10" s="41" t="str">
        <f>$E$17</f>
        <v xml:space="preserve">местный бюджет </v>
      </c>
      <c r="F10" s="40">
        <f>F15+F19+F23+F36+F48+F58</f>
        <v>186567558.75</v>
      </c>
      <c r="G10" s="40">
        <f>G15+G19+G23+G36+G48+G58</f>
        <v>165909516.95000002</v>
      </c>
      <c r="H10" s="40">
        <f t="shared" si="0"/>
        <v>88.927313012825721</v>
      </c>
      <c r="I10" s="40" t="s">
        <v>4</v>
      </c>
      <c r="J10" s="40" t="s">
        <v>4</v>
      </c>
      <c r="K10" s="40" t="s">
        <v>4</v>
      </c>
      <c r="L10" s="40" t="s">
        <v>4</v>
      </c>
      <c r="P10" s="33"/>
    </row>
    <row r="11" spans="2:20" ht="35.25" customHeight="1" x14ac:dyDescent="0.35">
      <c r="B11" s="75"/>
      <c r="C11" s="75"/>
      <c r="D11" s="75"/>
      <c r="E11" s="41" t="s">
        <v>7</v>
      </c>
      <c r="F11" s="40">
        <f>F24+F37+F59</f>
        <v>240202096.94999999</v>
      </c>
      <c r="G11" s="40">
        <f>G24+G37+G59</f>
        <v>63732709.850000001</v>
      </c>
      <c r="H11" s="40">
        <f>G11/F11*100</f>
        <v>26.532953150390892</v>
      </c>
      <c r="I11" s="40" t="s">
        <v>4</v>
      </c>
      <c r="J11" s="40" t="s">
        <v>4</v>
      </c>
      <c r="K11" s="40" t="s">
        <v>4</v>
      </c>
      <c r="L11" s="40" t="s">
        <v>4</v>
      </c>
      <c r="P11" s="33"/>
    </row>
    <row r="12" spans="2:20" ht="48.75" customHeight="1" x14ac:dyDescent="0.35">
      <c r="B12" s="75"/>
      <c r="C12" s="75"/>
      <c r="D12" s="75"/>
      <c r="E12" s="41" t="s">
        <v>122</v>
      </c>
      <c r="F12" s="40">
        <f>F60</f>
        <v>9500000</v>
      </c>
      <c r="G12" s="40">
        <f>G60</f>
        <v>9499967.1500000004</v>
      </c>
      <c r="H12" s="40">
        <f t="shared" ref="H12" si="1">G12/F12*100</f>
        <v>99.99965421052633</v>
      </c>
      <c r="I12" s="40" t="s">
        <v>4</v>
      </c>
      <c r="J12" s="40" t="s">
        <v>4</v>
      </c>
      <c r="K12" s="40" t="s">
        <v>4</v>
      </c>
      <c r="L12" s="40" t="s">
        <v>4</v>
      </c>
      <c r="P12" s="33"/>
    </row>
    <row r="13" spans="2:20" ht="36" customHeight="1" x14ac:dyDescent="0.35">
      <c r="B13" s="76"/>
      <c r="C13" s="76"/>
      <c r="D13" s="76"/>
      <c r="E13" s="41" t="s">
        <v>134</v>
      </c>
      <c r="F13" s="40">
        <f>F61+F25</f>
        <v>996000</v>
      </c>
      <c r="G13" s="40">
        <f>G61+G25</f>
        <v>970631.90999999992</v>
      </c>
      <c r="H13" s="40">
        <f t="shared" ref="H13" si="2">G13/F13*100</f>
        <v>97.453003012048185</v>
      </c>
      <c r="I13" s="40" t="s">
        <v>4</v>
      </c>
      <c r="J13" s="40" t="s">
        <v>4</v>
      </c>
      <c r="K13" s="40" t="s">
        <v>4</v>
      </c>
      <c r="L13" s="40" t="s">
        <v>4</v>
      </c>
      <c r="P13" s="33"/>
    </row>
    <row r="14" spans="2:20" ht="42.75" customHeight="1" x14ac:dyDescent="0.35">
      <c r="B14" s="60" t="s">
        <v>8</v>
      </c>
      <c r="C14" s="73" t="s">
        <v>95</v>
      </c>
      <c r="D14" s="75"/>
      <c r="E14" s="41" t="s">
        <v>6</v>
      </c>
      <c r="F14" s="40">
        <f>F15</f>
        <v>6727186.1900000004</v>
      </c>
      <c r="G14" s="40">
        <f>G15</f>
        <v>6727186.1900000004</v>
      </c>
      <c r="H14" s="40">
        <f t="shared" ref="H14:H18" si="3">G14/F14*100</f>
        <v>100</v>
      </c>
      <c r="I14" s="40" t="s">
        <v>4</v>
      </c>
      <c r="J14" s="40" t="s">
        <v>4</v>
      </c>
      <c r="K14" s="40" t="s">
        <v>4</v>
      </c>
      <c r="L14" s="40" t="s">
        <v>4</v>
      </c>
      <c r="P14" s="33"/>
    </row>
    <row r="15" spans="2:20" ht="51.75" customHeight="1" x14ac:dyDescent="0.35">
      <c r="B15" s="56"/>
      <c r="C15" s="56"/>
      <c r="D15" s="75"/>
      <c r="E15" s="41" t="s">
        <v>18</v>
      </c>
      <c r="F15" s="40">
        <f>F16+F17</f>
        <v>6727186.1900000004</v>
      </c>
      <c r="G15" s="40">
        <f>G16+G17</f>
        <v>6727186.1900000004</v>
      </c>
      <c r="H15" s="40">
        <f t="shared" si="3"/>
        <v>100</v>
      </c>
      <c r="I15" s="40" t="s">
        <v>4</v>
      </c>
      <c r="J15" s="40" t="s">
        <v>4</v>
      </c>
      <c r="K15" s="40" t="s">
        <v>4</v>
      </c>
      <c r="L15" s="40" t="s">
        <v>4</v>
      </c>
      <c r="P15" s="33"/>
    </row>
    <row r="16" spans="2:20" ht="222" customHeight="1" x14ac:dyDescent="0.35">
      <c r="B16" s="44" t="s">
        <v>22</v>
      </c>
      <c r="C16" s="44" t="s">
        <v>32</v>
      </c>
      <c r="D16" s="44" t="s">
        <v>31</v>
      </c>
      <c r="E16" s="44" t="s">
        <v>18</v>
      </c>
      <c r="F16" s="17">
        <v>200000</v>
      </c>
      <c r="G16" s="17">
        <v>200000</v>
      </c>
      <c r="H16" s="17">
        <f t="shared" si="3"/>
        <v>100</v>
      </c>
      <c r="I16" s="72" t="s">
        <v>135</v>
      </c>
      <c r="J16" s="36">
        <v>22</v>
      </c>
      <c r="K16" s="36">
        <v>22</v>
      </c>
      <c r="L16" s="17"/>
      <c r="P16" s="33"/>
    </row>
    <row r="17" spans="2:16" ht="164.25" customHeight="1" x14ac:dyDescent="0.35">
      <c r="B17" s="39" t="s">
        <v>23</v>
      </c>
      <c r="C17" s="44" t="s">
        <v>86</v>
      </c>
      <c r="D17" s="44" t="s">
        <v>31</v>
      </c>
      <c r="E17" s="44" t="s">
        <v>18</v>
      </c>
      <c r="F17" s="17">
        <v>6527186.1900000004</v>
      </c>
      <c r="G17" s="17">
        <v>6527186.1900000004</v>
      </c>
      <c r="H17" s="17">
        <f t="shared" si="3"/>
        <v>100</v>
      </c>
      <c r="I17" s="58"/>
      <c r="J17" s="17">
        <v>77011.73</v>
      </c>
      <c r="K17" s="17">
        <v>77011.73</v>
      </c>
      <c r="L17" s="46"/>
      <c r="M17" s="35"/>
      <c r="N17" s="19"/>
      <c r="P17" s="33"/>
    </row>
    <row r="18" spans="2:16" ht="35.1" customHeight="1" x14ac:dyDescent="0.35">
      <c r="B18" s="60" t="s">
        <v>5</v>
      </c>
      <c r="C18" s="73" t="s">
        <v>96</v>
      </c>
      <c r="D18" s="74"/>
      <c r="E18" s="41" t="s">
        <v>6</v>
      </c>
      <c r="F18" s="40">
        <f>F19</f>
        <v>5733062.3600000003</v>
      </c>
      <c r="G18" s="40">
        <f>G19</f>
        <v>5733062.3600000003</v>
      </c>
      <c r="H18" s="40">
        <f t="shared" si="3"/>
        <v>100</v>
      </c>
      <c r="I18" s="41" t="s">
        <v>4</v>
      </c>
      <c r="J18" s="40" t="s">
        <v>4</v>
      </c>
      <c r="K18" s="42" t="s">
        <v>4</v>
      </c>
      <c r="L18" s="42" t="s">
        <v>4</v>
      </c>
      <c r="P18" s="33"/>
    </row>
    <row r="19" spans="2:16" ht="35.1" customHeight="1" x14ac:dyDescent="0.35">
      <c r="B19" s="56"/>
      <c r="C19" s="74"/>
      <c r="D19" s="74"/>
      <c r="E19" s="41" t="s">
        <v>18</v>
      </c>
      <c r="F19" s="40">
        <f>F20</f>
        <v>5733062.3600000003</v>
      </c>
      <c r="G19" s="40">
        <f>G20</f>
        <v>5733062.3600000003</v>
      </c>
      <c r="H19" s="40">
        <f t="shared" ref="H19" si="4">G19/F19*100</f>
        <v>100</v>
      </c>
      <c r="I19" s="41" t="s">
        <v>4</v>
      </c>
      <c r="J19" s="40" t="s">
        <v>4</v>
      </c>
      <c r="K19" s="42" t="s">
        <v>4</v>
      </c>
      <c r="L19" s="42" t="s">
        <v>4</v>
      </c>
      <c r="P19" s="33"/>
    </row>
    <row r="20" spans="2:16" ht="133.5" customHeight="1" x14ac:dyDescent="0.35">
      <c r="B20" s="60" t="s">
        <v>9</v>
      </c>
      <c r="C20" s="55" t="s">
        <v>33</v>
      </c>
      <c r="D20" s="55" t="s">
        <v>31</v>
      </c>
      <c r="E20" s="55" t="s">
        <v>18</v>
      </c>
      <c r="F20" s="70">
        <v>5733062.3600000003</v>
      </c>
      <c r="G20" s="70">
        <v>5733062.3600000003</v>
      </c>
      <c r="H20" s="70">
        <f>G20/F20*100</f>
        <v>100</v>
      </c>
      <c r="I20" s="44" t="s">
        <v>72</v>
      </c>
      <c r="J20" s="37">
        <v>15</v>
      </c>
      <c r="K20" s="47">
        <v>15</v>
      </c>
      <c r="L20" s="55"/>
      <c r="P20" s="33"/>
    </row>
    <row r="21" spans="2:16" ht="169.5" customHeight="1" x14ac:dyDescent="0.35">
      <c r="B21" s="56"/>
      <c r="C21" s="56"/>
      <c r="D21" s="56"/>
      <c r="E21" s="56"/>
      <c r="F21" s="58"/>
      <c r="G21" s="58"/>
      <c r="H21" s="71"/>
      <c r="I21" s="44" t="s">
        <v>73</v>
      </c>
      <c r="J21" s="38">
        <v>540.9</v>
      </c>
      <c r="K21" s="38">
        <v>540.9</v>
      </c>
      <c r="L21" s="56"/>
      <c r="P21" s="33"/>
    </row>
    <row r="22" spans="2:16" ht="35.1" customHeight="1" x14ac:dyDescent="0.35">
      <c r="B22" s="60" t="s">
        <v>10</v>
      </c>
      <c r="C22" s="73" t="s">
        <v>97</v>
      </c>
      <c r="D22" s="56"/>
      <c r="E22" s="44" t="s">
        <v>24</v>
      </c>
      <c r="F22" s="40">
        <f>F23+F24+F25</f>
        <v>349319585.57999998</v>
      </c>
      <c r="G22" s="40">
        <f>G23+G24+G25</f>
        <v>152187131.10000002</v>
      </c>
      <c r="H22" s="40">
        <f t="shared" ref="H22:H25" si="5">G22/F22*100</f>
        <v>43.566732981007341</v>
      </c>
      <c r="I22" s="72" t="s">
        <v>4</v>
      </c>
      <c r="J22" s="70" t="s">
        <v>4</v>
      </c>
      <c r="K22" s="70" t="s">
        <v>4</v>
      </c>
      <c r="L22" s="70" t="s">
        <v>4</v>
      </c>
      <c r="P22" s="33"/>
    </row>
    <row r="23" spans="2:16" ht="35.1" customHeight="1" x14ac:dyDescent="0.35">
      <c r="B23" s="56"/>
      <c r="C23" s="56"/>
      <c r="D23" s="56"/>
      <c r="E23" s="44" t="str">
        <f>$E$17</f>
        <v xml:space="preserve">местный бюджет </v>
      </c>
      <c r="F23" s="40">
        <f>F26+F27+F28+F33</f>
        <v>124381613.61999999</v>
      </c>
      <c r="G23" s="40">
        <f>G26+G27+G28+G33</f>
        <v>103723576.53</v>
      </c>
      <c r="H23" s="40">
        <f t="shared" si="5"/>
        <v>83.391406101939907</v>
      </c>
      <c r="I23" s="57"/>
      <c r="J23" s="70"/>
      <c r="K23" s="70"/>
      <c r="L23" s="70"/>
      <c r="P23" s="33"/>
    </row>
    <row r="24" spans="2:16" ht="35.1" customHeight="1" x14ac:dyDescent="0.35">
      <c r="B24" s="56"/>
      <c r="C24" s="56"/>
      <c r="D24" s="56"/>
      <c r="E24" s="44" t="s">
        <v>7</v>
      </c>
      <c r="F24" s="40">
        <f>F31+F34</f>
        <v>224437971.96000001</v>
      </c>
      <c r="G24" s="40">
        <f>G31+G34</f>
        <v>47968586.579999998</v>
      </c>
      <c r="H24" s="40">
        <f t="shared" si="5"/>
        <v>21.372758879031885</v>
      </c>
      <c r="I24" s="57"/>
      <c r="J24" s="70"/>
      <c r="K24" s="70"/>
      <c r="L24" s="70"/>
      <c r="P24" s="33"/>
    </row>
    <row r="25" spans="2:16" ht="35.1" customHeight="1" x14ac:dyDescent="0.35">
      <c r="B25" s="81"/>
      <c r="C25" s="81"/>
      <c r="D25" s="81"/>
      <c r="E25" s="44" t="s">
        <v>134</v>
      </c>
      <c r="F25" s="40">
        <f>F30</f>
        <v>500000</v>
      </c>
      <c r="G25" s="40">
        <f>G30</f>
        <v>494967.99</v>
      </c>
      <c r="H25" s="40">
        <f t="shared" si="5"/>
        <v>98.993597999999992</v>
      </c>
      <c r="I25" s="80"/>
      <c r="J25" s="80"/>
      <c r="K25" s="80"/>
      <c r="L25" s="80"/>
      <c r="P25" s="33"/>
    </row>
    <row r="26" spans="2:16" ht="167.25" customHeight="1" x14ac:dyDescent="0.35">
      <c r="B26" s="39" t="s">
        <v>11</v>
      </c>
      <c r="C26" s="44" t="s">
        <v>53</v>
      </c>
      <c r="D26" s="44" t="s">
        <v>56</v>
      </c>
      <c r="E26" s="44" t="str">
        <f>$E$17</f>
        <v xml:space="preserve">местный бюджет </v>
      </c>
      <c r="F26" s="17">
        <v>96771996.239999995</v>
      </c>
      <c r="G26" s="17">
        <v>96771996.239999995</v>
      </c>
      <c r="H26" s="17">
        <f>G26/F26*100</f>
        <v>100</v>
      </c>
      <c r="I26" s="44" t="s">
        <v>17</v>
      </c>
      <c r="J26" s="47">
        <v>97</v>
      </c>
      <c r="K26" s="47">
        <v>98.29</v>
      </c>
      <c r="L26" s="44"/>
      <c r="P26" s="33"/>
    </row>
    <row r="27" spans="2:16" ht="145.5" customHeight="1" x14ac:dyDescent="0.25">
      <c r="B27" s="39" t="s">
        <v>124</v>
      </c>
      <c r="C27" s="44" t="s">
        <v>101</v>
      </c>
      <c r="D27" s="44" t="s">
        <v>103</v>
      </c>
      <c r="E27" s="44" t="s">
        <v>18</v>
      </c>
      <c r="F27" s="18">
        <v>393656.14</v>
      </c>
      <c r="G27" s="18">
        <v>393656.14</v>
      </c>
      <c r="H27" s="17">
        <f>G27/F27*100</f>
        <v>100</v>
      </c>
      <c r="I27" s="44" t="s">
        <v>70</v>
      </c>
      <c r="J27" s="36">
        <v>1</v>
      </c>
      <c r="K27" s="44">
        <v>1</v>
      </c>
      <c r="L27" s="44"/>
      <c r="N27" s="27"/>
      <c r="O27" s="27"/>
      <c r="P27" s="27"/>
    </row>
    <row r="28" spans="2:16" ht="126.75" customHeight="1" x14ac:dyDescent="0.35">
      <c r="B28" s="39" t="s">
        <v>125</v>
      </c>
      <c r="C28" s="44" t="s">
        <v>88</v>
      </c>
      <c r="D28" s="44" t="s">
        <v>56</v>
      </c>
      <c r="E28" s="44" t="s">
        <v>18</v>
      </c>
      <c r="F28" s="17">
        <v>1045000</v>
      </c>
      <c r="G28" s="17">
        <v>1045000</v>
      </c>
      <c r="H28" s="17">
        <f t="shared" ref="H28" si="6">G28/F28*100</f>
        <v>100</v>
      </c>
      <c r="I28" s="44" t="s">
        <v>136</v>
      </c>
      <c r="J28" s="47">
        <v>1</v>
      </c>
      <c r="K28" s="47">
        <v>1</v>
      </c>
      <c r="L28" s="46"/>
      <c r="P28" s="33"/>
    </row>
    <row r="29" spans="2:16" ht="43.5" customHeight="1" x14ac:dyDescent="0.35">
      <c r="B29" s="60" t="s">
        <v>126</v>
      </c>
      <c r="C29" s="55" t="s">
        <v>102</v>
      </c>
      <c r="D29" s="55" t="s">
        <v>56</v>
      </c>
      <c r="E29" s="44" t="s">
        <v>6</v>
      </c>
      <c r="F29" s="17">
        <f>F30+F31</f>
        <v>2479871.96</v>
      </c>
      <c r="G29" s="17">
        <f>G30+G31</f>
        <v>2474839.9500000002</v>
      </c>
      <c r="H29" s="17">
        <f t="shared" ref="H29:H32" si="7">G29/F29*100</f>
        <v>99.797085894708857</v>
      </c>
      <c r="I29" s="55" t="s">
        <v>104</v>
      </c>
      <c r="J29" s="86">
        <v>2.7</v>
      </c>
      <c r="K29" s="87">
        <f>2.1115+0.5</f>
        <v>2.6114999999999999</v>
      </c>
      <c r="L29" s="53" t="s">
        <v>105</v>
      </c>
      <c r="P29" s="33"/>
    </row>
    <row r="30" spans="2:16" ht="43.5" customHeight="1" x14ac:dyDescent="0.35">
      <c r="B30" s="81"/>
      <c r="C30" s="55"/>
      <c r="D30" s="55"/>
      <c r="E30" s="44" t="s">
        <v>134</v>
      </c>
      <c r="F30" s="17">
        <v>500000</v>
      </c>
      <c r="G30" s="17">
        <v>494967.99</v>
      </c>
      <c r="H30" s="17">
        <f t="shared" si="7"/>
        <v>98.993597999999992</v>
      </c>
      <c r="I30" s="55"/>
      <c r="J30" s="86"/>
      <c r="K30" s="87"/>
      <c r="L30" s="53"/>
      <c r="P30" s="33"/>
    </row>
    <row r="31" spans="2:16" ht="43.5" customHeight="1" x14ac:dyDescent="0.35">
      <c r="B31" s="81"/>
      <c r="C31" s="55"/>
      <c r="D31" s="55"/>
      <c r="E31" s="44" t="s">
        <v>7</v>
      </c>
      <c r="F31" s="17">
        <v>1979871.96</v>
      </c>
      <c r="G31" s="17">
        <v>1979871.96</v>
      </c>
      <c r="H31" s="17">
        <f t="shared" si="7"/>
        <v>100</v>
      </c>
      <c r="I31" s="55"/>
      <c r="J31" s="86"/>
      <c r="K31" s="87"/>
      <c r="L31" s="53"/>
      <c r="P31" s="33"/>
    </row>
    <row r="32" spans="2:16" ht="66.75" customHeight="1" x14ac:dyDescent="0.35">
      <c r="B32" s="60" t="s">
        <v>127</v>
      </c>
      <c r="C32" s="55" t="s">
        <v>106</v>
      </c>
      <c r="D32" s="55" t="s">
        <v>107</v>
      </c>
      <c r="E32" s="44" t="s">
        <v>6</v>
      </c>
      <c r="F32" s="17">
        <f>F33+F34</f>
        <v>248629061.24000001</v>
      </c>
      <c r="G32" s="17">
        <f>G33+G34</f>
        <v>51501638.769999996</v>
      </c>
      <c r="H32" s="17">
        <f t="shared" si="7"/>
        <v>20.714247366395274</v>
      </c>
      <c r="I32" s="82"/>
      <c r="J32" s="61"/>
      <c r="K32" s="88"/>
      <c r="L32" s="53" t="s">
        <v>142</v>
      </c>
      <c r="M32" s="59"/>
      <c r="P32" s="33"/>
    </row>
    <row r="33" spans="2:16" ht="66.75" customHeight="1" x14ac:dyDescent="0.35">
      <c r="B33" s="60"/>
      <c r="C33" s="55"/>
      <c r="D33" s="55"/>
      <c r="E33" s="44" t="s">
        <v>18</v>
      </c>
      <c r="F33" s="17">
        <v>26170961.239999998</v>
      </c>
      <c r="G33" s="17">
        <v>5512924.1500000004</v>
      </c>
      <c r="H33" s="17">
        <f>G33/F33*100</f>
        <v>21.065042661000863</v>
      </c>
      <c r="I33" s="82"/>
      <c r="J33" s="61"/>
      <c r="K33" s="88"/>
      <c r="L33" s="53"/>
      <c r="M33" s="59"/>
      <c r="P33" s="33"/>
    </row>
    <row r="34" spans="2:16" ht="66.75" customHeight="1" x14ac:dyDescent="0.35">
      <c r="B34" s="60"/>
      <c r="C34" s="55"/>
      <c r="D34" s="55"/>
      <c r="E34" s="44" t="s">
        <v>7</v>
      </c>
      <c r="F34" s="17">
        <v>222458100</v>
      </c>
      <c r="G34" s="17">
        <v>45988714.619999997</v>
      </c>
      <c r="H34" s="17">
        <f>G34/F34*100</f>
        <v>20.672978246240529</v>
      </c>
      <c r="I34" s="82"/>
      <c r="J34" s="61"/>
      <c r="K34" s="88"/>
      <c r="L34" s="53"/>
      <c r="M34" s="59"/>
      <c r="P34" s="33"/>
    </row>
    <row r="35" spans="2:16" ht="45.75" customHeight="1" x14ac:dyDescent="0.35">
      <c r="B35" s="60" t="s">
        <v>13</v>
      </c>
      <c r="C35" s="73" t="s">
        <v>98</v>
      </c>
      <c r="D35" s="56"/>
      <c r="E35" s="41" t="s">
        <v>6</v>
      </c>
      <c r="F35" s="40">
        <f>F36+F37</f>
        <v>33332331.009999998</v>
      </c>
      <c r="G35" s="40">
        <f>G36+G37</f>
        <v>33332330.989999998</v>
      </c>
      <c r="H35" s="51">
        <f>G35/F35*100-0.01</f>
        <v>99.989999939998185</v>
      </c>
      <c r="I35" s="57" t="s">
        <v>4</v>
      </c>
      <c r="J35" s="57" t="s">
        <v>4</v>
      </c>
      <c r="K35" s="57" t="s">
        <v>4</v>
      </c>
      <c r="L35" s="57" t="s">
        <v>4</v>
      </c>
      <c r="P35" s="33"/>
    </row>
    <row r="36" spans="2:16" ht="50.25" customHeight="1" x14ac:dyDescent="0.35">
      <c r="B36" s="56"/>
      <c r="C36" s="73"/>
      <c r="D36" s="56"/>
      <c r="E36" s="41" t="str">
        <f>$E$17</f>
        <v xml:space="preserve">местный бюджет </v>
      </c>
      <c r="F36" s="40">
        <f>F39+F43+F45</f>
        <v>32149055.369999997</v>
      </c>
      <c r="G36" s="40">
        <f>G39+G43+G45</f>
        <v>32149055.349999998</v>
      </c>
      <c r="H36" s="51">
        <f>G36/F36*100-0.01</f>
        <v>99.989999937789776</v>
      </c>
      <c r="I36" s="57"/>
      <c r="J36" s="57"/>
      <c r="K36" s="57"/>
      <c r="L36" s="57"/>
      <c r="P36" s="33"/>
    </row>
    <row r="37" spans="2:16" ht="50.25" customHeight="1" x14ac:dyDescent="0.35">
      <c r="B37" s="82"/>
      <c r="C37" s="82"/>
      <c r="D37" s="82"/>
      <c r="E37" s="41" t="s">
        <v>7</v>
      </c>
      <c r="F37" s="40">
        <f>F46</f>
        <v>1183275.6399999999</v>
      </c>
      <c r="G37" s="40">
        <f>G46</f>
        <v>1183275.6399999999</v>
      </c>
      <c r="H37" s="40">
        <f>G37/F37*100</f>
        <v>100</v>
      </c>
      <c r="I37" s="61"/>
      <c r="J37" s="61"/>
      <c r="K37" s="61"/>
      <c r="L37" s="61"/>
      <c r="P37" s="33"/>
    </row>
    <row r="38" spans="2:16" ht="64.5" customHeight="1" x14ac:dyDescent="0.35">
      <c r="B38" s="60" t="s">
        <v>14</v>
      </c>
      <c r="C38" s="55" t="s">
        <v>15</v>
      </c>
      <c r="D38" s="55" t="s">
        <v>34</v>
      </c>
      <c r="E38" s="44" t="s">
        <v>6</v>
      </c>
      <c r="F38" s="17">
        <f>F39</f>
        <v>31832737.409999996</v>
      </c>
      <c r="G38" s="17">
        <f>G39</f>
        <v>31832737.409999996</v>
      </c>
      <c r="H38" s="17">
        <f t="shared" ref="H38:H39" si="8">G38/F38*100</f>
        <v>100</v>
      </c>
      <c r="I38" s="62" t="s">
        <v>137</v>
      </c>
      <c r="J38" s="57">
        <v>82.575999999999993</v>
      </c>
      <c r="K38" s="57">
        <v>82.575999999999993</v>
      </c>
      <c r="L38" s="55" t="s">
        <v>4</v>
      </c>
      <c r="P38" s="33"/>
    </row>
    <row r="39" spans="2:16" ht="69" customHeight="1" x14ac:dyDescent="0.35">
      <c r="B39" s="56"/>
      <c r="C39" s="56"/>
      <c r="D39" s="56"/>
      <c r="E39" s="44" t="str">
        <f>$E$17</f>
        <v xml:space="preserve">местный бюджет </v>
      </c>
      <c r="F39" s="17">
        <f>F40+F41+F42</f>
        <v>31832737.409999996</v>
      </c>
      <c r="G39" s="17">
        <f>G40+G41+G42</f>
        <v>31832737.409999996</v>
      </c>
      <c r="H39" s="17">
        <f t="shared" si="8"/>
        <v>100</v>
      </c>
      <c r="I39" s="91"/>
      <c r="J39" s="58"/>
      <c r="K39" s="58"/>
      <c r="L39" s="56"/>
      <c r="P39" s="33"/>
    </row>
    <row r="40" spans="2:16" ht="141" customHeight="1" x14ac:dyDescent="0.35">
      <c r="B40" s="39" t="s">
        <v>25</v>
      </c>
      <c r="C40" s="44" t="s">
        <v>60</v>
      </c>
      <c r="D40" s="44" t="s">
        <v>34</v>
      </c>
      <c r="E40" s="44" t="str">
        <f>$E$17</f>
        <v xml:space="preserve">местный бюджет </v>
      </c>
      <c r="F40" s="17">
        <v>14766208.18</v>
      </c>
      <c r="G40" s="17">
        <v>14766208.18</v>
      </c>
      <c r="H40" s="17">
        <f t="shared" ref="H40:H41" si="9">G40/F40*100</f>
        <v>100</v>
      </c>
      <c r="I40" s="84" t="s">
        <v>49</v>
      </c>
      <c r="J40" s="47" t="s">
        <v>4</v>
      </c>
      <c r="K40" s="47" t="s">
        <v>4</v>
      </c>
      <c r="L40" s="46"/>
      <c r="P40" s="33"/>
    </row>
    <row r="41" spans="2:16" ht="126" customHeight="1" x14ac:dyDescent="0.35">
      <c r="B41" s="39" t="s">
        <v>26</v>
      </c>
      <c r="C41" s="44" t="s">
        <v>59</v>
      </c>
      <c r="D41" s="44" t="s">
        <v>34</v>
      </c>
      <c r="E41" s="44" t="str">
        <f>$E$17</f>
        <v xml:space="preserve">местный бюджет </v>
      </c>
      <c r="F41" s="17">
        <v>16239171.26</v>
      </c>
      <c r="G41" s="17">
        <v>16239171.26</v>
      </c>
      <c r="H41" s="17">
        <f t="shared" si="9"/>
        <v>100</v>
      </c>
      <c r="I41" s="89"/>
      <c r="J41" s="47" t="s">
        <v>4</v>
      </c>
      <c r="K41" s="47" t="s">
        <v>4</v>
      </c>
      <c r="L41" s="44"/>
      <c r="P41" s="33"/>
    </row>
    <row r="42" spans="2:16" ht="126.75" customHeight="1" x14ac:dyDescent="0.35">
      <c r="B42" s="39" t="s">
        <v>27</v>
      </c>
      <c r="C42" s="44" t="s">
        <v>87</v>
      </c>
      <c r="D42" s="44" t="s">
        <v>34</v>
      </c>
      <c r="E42" s="44" t="str">
        <f>$E$17</f>
        <v xml:space="preserve">местный бюджет </v>
      </c>
      <c r="F42" s="17">
        <v>827357.97</v>
      </c>
      <c r="G42" s="17">
        <v>827357.97</v>
      </c>
      <c r="H42" s="17">
        <f t="shared" ref="H42:H46" si="10">G42/F42*100</f>
        <v>100</v>
      </c>
      <c r="I42" s="89"/>
      <c r="J42" s="47" t="s">
        <v>4</v>
      </c>
      <c r="K42" s="47" t="s">
        <v>4</v>
      </c>
      <c r="L42" s="46"/>
      <c r="P42" s="33"/>
    </row>
    <row r="43" spans="2:16" ht="134.25" customHeight="1" x14ac:dyDescent="0.35">
      <c r="B43" s="39" t="s">
        <v>12</v>
      </c>
      <c r="C43" s="44" t="s">
        <v>61</v>
      </c>
      <c r="D43" s="44" t="s">
        <v>34</v>
      </c>
      <c r="E43" s="44" t="s">
        <v>18</v>
      </c>
      <c r="F43" s="17">
        <v>199290.64</v>
      </c>
      <c r="G43" s="17">
        <v>199290.64</v>
      </c>
      <c r="H43" s="17">
        <f t="shared" si="10"/>
        <v>100</v>
      </c>
      <c r="I43" s="89"/>
      <c r="J43" s="47" t="s">
        <v>4</v>
      </c>
      <c r="K43" s="47" t="s">
        <v>4</v>
      </c>
      <c r="L43" s="46"/>
      <c r="P43" s="33"/>
    </row>
    <row r="44" spans="2:16" ht="52.5" customHeight="1" x14ac:dyDescent="0.35">
      <c r="B44" s="60" t="s">
        <v>128</v>
      </c>
      <c r="C44" s="55" t="s">
        <v>108</v>
      </c>
      <c r="D44" s="55" t="s">
        <v>34</v>
      </c>
      <c r="E44" s="44" t="s">
        <v>6</v>
      </c>
      <c r="F44" s="17">
        <f>F45+F46</f>
        <v>1300302.96</v>
      </c>
      <c r="G44" s="17">
        <f>G45+G46</f>
        <v>1300302.94</v>
      </c>
      <c r="H44" s="17">
        <f>G44/F44*100-0.01</f>
        <v>99.989998461896903</v>
      </c>
      <c r="I44" s="90"/>
      <c r="J44" s="57" t="s">
        <v>4</v>
      </c>
      <c r="K44" s="57" t="s">
        <v>4</v>
      </c>
      <c r="L44" s="53" t="s">
        <v>109</v>
      </c>
      <c r="P44" s="33"/>
    </row>
    <row r="45" spans="2:16" ht="52.5" customHeight="1" x14ac:dyDescent="0.35">
      <c r="B45" s="81"/>
      <c r="C45" s="82"/>
      <c r="D45" s="82"/>
      <c r="E45" s="44" t="s">
        <v>18</v>
      </c>
      <c r="F45" s="17">
        <v>117027.32</v>
      </c>
      <c r="G45" s="17">
        <v>117027.3</v>
      </c>
      <c r="H45" s="17">
        <f>G45/F45*100-0.01</f>
        <v>99.989982909973492</v>
      </c>
      <c r="I45" s="90"/>
      <c r="J45" s="61"/>
      <c r="K45" s="61"/>
      <c r="L45" s="53"/>
      <c r="P45" s="33"/>
    </row>
    <row r="46" spans="2:16" ht="52.5" customHeight="1" x14ac:dyDescent="0.35">
      <c r="B46" s="81"/>
      <c r="C46" s="82"/>
      <c r="D46" s="82"/>
      <c r="E46" s="44" t="s">
        <v>7</v>
      </c>
      <c r="F46" s="17">
        <v>1183275.6399999999</v>
      </c>
      <c r="G46" s="17">
        <v>1183275.6399999999</v>
      </c>
      <c r="H46" s="17">
        <f t="shared" si="10"/>
        <v>100</v>
      </c>
      <c r="I46" s="90"/>
      <c r="J46" s="61"/>
      <c r="K46" s="61"/>
      <c r="L46" s="53"/>
      <c r="P46" s="33"/>
    </row>
    <row r="47" spans="2:16" ht="35.1" customHeight="1" x14ac:dyDescent="0.35">
      <c r="B47" s="60" t="s">
        <v>19</v>
      </c>
      <c r="C47" s="73" t="s">
        <v>99</v>
      </c>
      <c r="D47" s="56"/>
      <c r="E47" s="41" t="s">
        <v>6</v>
      </c>
      <c r="F47" s="40">
        <f>F48</f>
        <v>257968</v>
      </c>
      <c r="G47" s="40">
        <f>G48</f>
        <v>257966.74</v>
      </c>
      <c r="H47" s="40">
        <f>G47/F47*100-0.01</f>
        <v>99.989511567326161</v>
      </c>
      <c r="I47" s="57" t="s">
        <v>4</v>
      </c>
      <c r="J47" s="57" t="s">
        <v>4</v>
      </c>
      <c r="K47" s="57" t="s">
        <v>4</v>
      </c>
      <c r="L47" s="57" t="s">
        <v>4</v>
      </c>
      <c r="P47" s="33"/>
    </row>
    <row r="48" spans="2:16" ht="35.1" customHeight="1" x14ac:dyDescent="0.35">
      <c r="B48" s="56"/>
      <c r="C48" s="56"/>
      <c r="D48" s="56"/>
      <c r="E48" s="41" t="s">
        <v>18</v>
      </c>
      <c r="F48" s="40">
        <f>F50+F53+F54</f>
        <v>257968</v>
      </c>
      <c r="G48" s="40">
        <f>G50+G53+G54</f>
        <v>257966.74</v>
      </c>
      <c r="H48" s="40">
        <f>G48/F48*100-0.01</f>
        <v>99.989511567326161</v>
      </c>
      <c r="I48" s="58"/>
      <c r="J48" s="58"/>
      <c r="K48" s="58"/>
      <c r="L48" s="58"/>
      <c r="P48" s="33"/>
    </row>
    <row r="49" spans="2:16" ht="240" customHeight="1" x14ac:dyDescent="0.35">
      <c r="B49" s="55" t="s">
        <v>20</v>
      </c>
      <c r="C49" s="84" t="s">
        <v>63</v>
      </c>
      <c r="D49" s="84" t="s">
        <v>34</v>
      </c>
      <c r="E49" s="44" t="s">
        <v>6</v>
      </c>
      <c r="F49" s="17">
        <f>F50</f>
        <v>57968</v>
      </c>
      <c r="G49" s="17">
        <f>G50</f>
        <v>57968</v>
      </c>
      <c r="H49" s="17">
        <f t="shared" ref="H49:H50" si="11">G49/F49*100</f>
        <v>100</v>
      </c>
      <c r="I49" s="1" t="s">
        <v>76</v>
      </c>
      <c r="J49" s="1">
        <v>100</v>
      </c>
      <c r="K49" s="1">
        <v>100</v>
      </c>
      <c r="L49" s="47" t="s">
        <v>4</v>
      </c>
      <c r="P49" s="33"/>
    </row>
    <row r="50" spans="2:16" ht="235.5" customHeight="1" x14ac:dyDescent="0.35">
      <c r="B50" s="55"/>
      <c r="C50" s="84"/>
      <c r="D50" s="84"/>
      <c r="E50" s="55" t="s">
        <v>18</v>
      </c>
      <c r="F50" s="70">
        <f>F52</f>
        <v>57968</v>
      </c>
      <c r="G50" s="70">
        <f>G52</f>
        <v>57968</v>
      </c>
      <c r="H50" s="70">
        <f t="shared" si="11"/>
        <v>100</v>
      </c>
      <c r="I50" s="1" t="s">
        <v>77</v>
      </c>
      <c r="J50" s="1">
        <v>100</v>
      </c>
      <c r="K50" s="1">
        <v>100</v>
      </c>
      <c r="L50" s="47" t="s">
        <v>4</v>
      </c>
      <c r="P50" s="33"/>
    </row>
    <row r="51" spans="2:16" ht="225.75" customHeight="1" x14ac:dyDescent="0.35">
      <c r="B51" s="55"/>
      <c r="C51" s="85"/>
      <c r="D51" s="85"/>
      <c r="E51" s="56"/>
      <c r="F51" s="58"/>
      <c r="G51" s="58"/>
      <c r="H51" s="58"/>
      <c r="I51" s="1" t="s">
        <v>78</v>
      </c>
      <c r="J51" s="1">
        <v>100</v>
      </c>
      <c r="K51" s="1">
        <v>100</v>
      </c>
      <c r="L51" s="47" t="s">
        <v>4</v>
      </c>
      <c r="P51" s="33"/>
    </row>
    <row r="52" spans="2:16" ht="141" customHeight="1" x14ac:dyDescent="0.35">
      <c r="B52" s="39" t="s">
        <v>62</v>
      </c>
      <c r="C52" s="44" t="s">
        <v>85</v>
      </c>
      <c r="D52" s="44" t="s">
        <v>34</v>
      </c>
      <c r="E52" s="44" t="s">
        <v>18</v>
      </c>
      <c r="F52" s="17">
        <v>57968</v>
      </c>
      <c r="G52" s="17">
        <v>57968</v>
      </c>
      <c r="H52" s="17">
        <f>G52/F52*100</f>
        <v>100</v>
      </c>
      <c r="I52" s="44" t="s">
        <v>4</v>
      </c>
      <c r="J52" s="44" t="s">
        <v>4</v>
      </c>
      <c r="K52" s="47" t="s">
        <v>4</v>
      </c>
      <c r="L52" s="47"/>
      <c r="P52" s="33"/>
    </row>
    <row r="53" spans="2:16" ht="133.5" customHeight="1" x14ac:dyDescent="0.35">
      <c r="B53" s="39" t="s">
        <v>21</v>
      </c>
      <c r="C53" s="44" t="s">
        <v>74</v>
      </c>
      <c r="D53" s="44" t="s">
        <v>34</v>
      </c>
      <c r="E53" s="44" t="s">
        <v>18</v>
      </c>
      <c r="F53" s="17">
        <v>0</v>
      </c>
      <c r="G53" s="17">
        <v>0</v>
      </c>
      <c r="H53" s="17">
        <v>0</v>
      </c>
      <c r="I53" s="1" t="s">
        <v>80</v>
      </c>
      <c r="J53" s="47">
        <v>1</v>
      </c>
      <c r="K53" s="47">
        <v>0</v>
      </c>
      <c r="L53" s="44"/>
      <c r="P53" s="33"/>
    </row>
    <row r="54" spans="2:16" ht="115.5" customHeight="1" x14ac:dyDescent="0.35">
      <c r="B54" s="60" t="s">
        <v>83</v>
      </c>
      <c r="C54" s="55" t="s">
        <v>44</v>
      </c>
      <c r="D54" s="55" t="s">
        <v>45</v>
      </c>
      <c r="E54" s="55" t="s">
        <v>18</v>
      </c>
      <c r="F54" s="70">
        <v>200000</v>
      </c>
      <c r="G54" s="70">
        <v>199998.74</v>
      </c>
      <c r="H54" s="70">
        <v>99.99</v>
      </c>
      <c r="I54" s="1" t="s">
        <v>46</v>
      </c>
      <c r="J54" s="20">
        <v>16300</v>
      </c>
      <c r="K54" s="20">
        <v>16300</v>
      </c>
      <c r="L54" s="53" t="s">
        <v>110</v>
      </c>
      <c r="P54" s="33"/>
    </row>
    <row r="55" spans="2:16" ht="111" customHeight="1" x14ac:dyDescent="0.35">
      <c r="B55" s="56"/>
      <c r="C55" s="56"/>
      <c r="D55" s="56"/>
      <c r="E55" s="56"/>
      <c r="F55" s="58"/>
      <c r="G55" s="58"/>
      <c r="H55" s="71"/>
      <c r="I55" s="1" t="s">
        <v>47</v>
      </c>
      <c r="J55" s="47">
        <v>190</v>
      </c>
      <c r="K55" s="47">
        <v>190</v>
      </c>
      <c r="L55" s="53"/>
      <c r="P55" s="33"/>
    </row>
    <row r="56" spans="2:16" ht="104.25" customHeight="1" x14ac:dyDescent="0.35">
      <c r="B56" s="56"/>
      <c r="C56" s="56"/>
      <c r="D56" s="56"/>
      <c r="E56" s="56"/>
      <c r="F56" s="58"/>
      <c r="G56" s="58"/>
      <c r="H56" s="71"/>
      <c r="I56" s="1" t="s">
        <v>48</v>
      </c>
      <c r="J56" s="47">
        <v>400</v>
      </c>
      <c r="K56" s="47">
        <v>400</v>
      </c>
      <c r="L56" s="53"/>
      <c r="P56" s="33"/>
    </row>
    <row r="57" spans="2:16" ht="35.1" customHeight="1" x14ac:dyDescent="0.35">
      <c r="B57" s="60" t="s">
        <v>35</v>
      </c>
      <c r="C57" s="73" t="s">
        <v>100</v>
      </c>
      <c r="D57" s="56"/>
      <c r="E57" s="41" t="s">
        <v>6</v>
      </c>
      <c r="F57" s="40">
        <f>F58+F59+F60+F61</f>
        <v>41895522.560000002</v>
      </c>
      <c r="G57" s="40">
        <f>G58+G59+G60+G61</f>
        <v>41875148.480000004</v>
      </c>
      <c r="H57" s="17">
        <f>G57/F57*100</f>
        <v>99.9513693140578</v>
      </c>
      <c r="I57" s="55" t="s">
        <v>4</v>
      </c>
      <c r="J57" s="57" t="s">
        <v>4</v>
      </c>
      <c r="K57" s="57" t="s">
        <v>4</v>
      </c>
      <c r="L57" s="55" t="s">
        <v>4</v>
      </c>
      <c r="P57" s="33"/>
    </row>
    <row r="58" spans="2:16" ht="35.1" customHeight="1" x14ac:dyDescent="0.35">
      <c r="B58" s="56"/>
      <c r="C58" s="56"/>
      <c r="D58" s="56"/>
      <c r="E58" s="41" t="s">
        <v>18</v>
      </c>
      <c r="F58" s="40">
        <f>F63+F65+F66+F67+F81+F84+F87+F90+F93+F96</f>
        <v>17318673.210000001</v>
      </c>
      <c r="G58" s="40">
        <f>G63+G65+G66+G67+G81+G84+G87+G90+G93+G96</f>
        <v>17318669.780000001</v>
      </c>
      <c r="H58" s="17">
        <f t="shared" ref="H58:H61" si="12">G58/F58*100</f>
        <v>99.999980194787682</v>
      </c>
      <c r="I58" s="56"/>
      <c r="J58" s="58"/>
      <c r="K58" s="58"/>
      <c r="L58" s="56"/>
      <c r="P58" s="33"/>
    </row>
    <row r="59" spans="2:16" ht="35.1" customHeight="1" x14ac:dyDescent="0.35">
      <c r="B59" s="56"/>
      <c r="C59" s="56"/>
      <c r="D59" s="56"/>
      <c r="E59" s="41" t="s">
        <v>7</v>
      </c>
      <c r="F59" s="40">
        <f>F73+F76+F79+F82+F85+F88+F91+F94+F97</f>
        <v>14580849.350000001</v>
      </c>
      <c r="G59" s="40">
        <f>G73+G76+G79+G82+G85+G88+G91+G94+G97</f>
        <v>14580847.630000001</v>
      </c>
      <c r="H59" s="17">
        <f t="shared" si="12"/>
        <v>99.999988203705016</v>
      </c>
      <c r="I59" s="56"/>
      <c r="J59" s="58"/>
      <c r="K59" s="58"/>
      <c r="L59" s="56"/>
      <c r="P59" s="33"/>
    </row>
    <row r="60" spans="2:16" ht="39" customHeight="1" x14ac:dyDescent="0.35">
      <c r="B60" s="56"/>
      <c r="C60" s="56"/>
      <c r="D60" s="56"/>
      <c r="E60" s="41" t="s">
        <v>122</v>
      </c>
      <c r="F60" s="40">
        <f>F98</f>
        <v>9500000</v>
      </c>
      <c r="G60" s="40">
        <f>G98</f>
        <v>9499967.1500000004</v>
      </c>
      <c r="H60" s="17">
        <f t="shared" si="12"/>
        <v>99.99965421052633</v>
      </c>
      <c r="I60" s="56"/>
      <c r="J60" s="58"/>
      <c r="K60" s="58"/>
      <c r="L60" s="56"/>
      <c r="P60" s="33"/>
    </row>
    <row r="61" spans="2:16" ht="39" customHeight="1" x14ac:dyDescent="0.35">
      <c r="B61" s="81"/>
      <c r="C61" s="81"/>
      <c r="D61" s="81"/>
      <c r="E61" s="41" t="s">
        <v>134</v>
      </c>
      <c r="F61" s="40">
        <f>F72+F75+F78</f>
        <v>496000</v>
      </c>
      <c r="G61" s="40">
        <f>G72+G75+G78</f>
        <v>475663.92</v>
      </c>
      <c r="H61" s="17">
        <f t="shared" si="12"/>
        <v>95.899983870967745</v>
      </c>
      <c r="I61" s="81"/>
      <c r="J61" s="80"/>
      <c r="K61" s="80"/>
      <c r="L61" s="81"/>
      <c r="P61" s="33"/>
    </row>
    <row r="62" spans="2:16" ht="60" customHeight="1" x14ac:dyDescent="0.35">
      <c r="B62" s="60" t="s">
        <v>16</v>
      </c>
      <c r="C62" s="55" t="s">
        <v>43</v>
      </c>
      <c r="D62" s="55" t="s">
        <v>34</v>
      </c>
      <c r="E62" s="44" t="s">
        <v>6</v>
      </c>
      <c r="F62" s="17">
        <f>F63</f>
        <v>1523305.9</v>
      </c>
      <c r="G62" s="17">
        <f>G63</f>
        <v>1523305.9</v>
      </c>
      <c r="H62" s="17">
        <f>G62/F62*100</f>
        <v>100</v>
      </c>
      <c r="I62" s="55" t="s">
        <v>75</v>
      </c>
      <c r="J62" s="57">
        <v>1</v>
      </c>
      <c r="K62" s="57">
        <v>1</v>
      </c>
      <c r="L62" s="55" t="s">
        <v>4</v>
      </c>
      <c r="P62" s="33"/>
    </row>
    <row r="63" spans="2:16" ht="60" customHeight="1" x14ac:dyDescent="0.35">
      <c r="B63" s="56"/>
      <c r="C63" s="56"/>
      <c r="D63" s="55"/>
      <c r="E63" s="44" t="s">
        <v>18</v>
      </c>
      <c r="F63" s="17">
        <f>F64</f>
        <v>1523305.9</v>
      </c>
      <c r="G63" s="17">
        <f>G64</f>
        <v>1523305.9</v>
      </c>
      <c r="H63" s="17">
        <f t="shared" ref="H63" si="13">G63/F63*100</f>
        <v>100</v>
      </c>
      <c r="I63" s="56"/>
      <c r="J63" s="58"/>
      <c r="K63" s="58"/>
      <c r="L63" s="56"/>
      <c r="P63" s="33"/>
    </row>
    <row r="64" spans="2:16" ht="126" customHeight="1" x14ac:dyDescent="0.35">
      <c r="B64" s="39" t="s">
        <v>64</v>
      </c>
      <c r="C64" s="44" t="s">
        <v>42</v>
      </c>
      <c r="D64" s="44" t="s">
        <v>34</v>
      </c>
      <c r="E64" s="44" t="s">
        <v>18</v>
      </c>
      <c r="F64" s="17">
        <v>1523305.9</v>
      </c>
      <c r="G64" s="17">
        <v>1523305.9</v>
      </c>
      <c r="H64" s="17">
        <f t="shared" ref="H64" si="14">G64/F64*100</f>
        <v>100</v>
      </c>
      <c r="I64" s="45" t="s">
        <v>4</v>
      </c>
      <c r="J64" s="47" t="s">
        <v>4</v>
      </c>
      <c r="K64" s="47" t="s">
        <v>4</v>
      </c>
      <c r="L64" s="46"/>
      <c r="P64" s="33"/>
    </row>
    <row r="65" spans="2:16" ht="309.75" customHeight="1" x14ac:dyDescent="0.35">
      <c r="B65" s="39" t="s">
        <v>36</v>
      </c>
      <c r="C65" s="44" t="s">
        <v>65</v>
      </c>
      <c r="D65" s="44" t="s">
        <v>56</v>
      </c>
      <c r="E65" s="44" t="s">
        <v>18</v>
      </c>
      <c r="F65" s="17">
        <v>1143363.69</v>
      </c>
      <c r="G65" s="17">
        <v>1143363.69</v>
      </c>
      <c r="H65" s="17">
        <f t="shared" ref="H65:H66" si="15">G65/F65*100</f>
        <v>100</v>
      </c>
      <c r="I65" s="52" t="s">
        <v>79</v>
      </c>
      <c r="J65" s="47">
        <v>100</v>
      </c>
      <c r="K65" s="47">
        <v>100</v>
      </c>
      <c r="L65" s="44"/>
      <c r="P65" s="33"/>
    </row>
    <row r="66" spans="2:16" ht="139.5" customHeight="1" x14ac:dyDescent="0.35">
      <c r="B66" s="39" t="s">
        <v>37</v>
      </c>
      <c r="C66" s="44" t="s">
        <v>58</v>
      </c>
      <c r="D66" s="44" t="s">
        <v>56</v>
      </c>
      <c r="E66" s="44" t="s">
        <v>18</v>
      </c>
      <c r="F66" s="17">
        <v>76800</v>
      </c>
      <c r="G66" s="17">
        <v>76800</v>
      </c>
      <c r="H66" s="17">
        <f t="shared" si="15"/>
        <v>100</v>
      </c>
      <c r="I66" s="44" t="s">
        <v>57</v>
      </c>
      <c r="J66" s="47">
        <v>1</v>
      </c>
      <c r="K66" s="47">
        <v>2</v>
      </c>
      <c r="L66" s="44"/>
      <c r="P66" s="33"/>
    </row>
    <row r="67" spans="2:16" ht="99.75" customHeight="1" x14ac:dyDescent="0.35">
      <c r="B67" s="83" t="s">
        <v>38</v>
      </c>
      <c r="C67" s="55" t="s">
        <v>66</v>
      </c>
      <c r="D67" s="55" t="s">
        <v>56</v>
      </c>
      <c r="E67" s="44" t="s">
        <v>6</v>
      </c>
      <c r="F67" s="17">
        <f>F68</f>
        <v>12600494.98</v>
      </c>
      <c r="G67" s="17">
        <f>G68</f>
        <v>12600494.98</v>
      </c>
      <c r="H67" s="17">
        <f>G67/F67*100</f>
        <v>100</v>
      </c>
      <c r="I67" s="55" t="s">
        <v>71</v>
      </c>
      <c r="J67" s="57">
        <v>100</v>
      </c>
      <c r="K67" s="57">
        <v>100</v>
      </c>
      <c r="L67" s="55" t="s">
        <v>4</v>
      </c>
      <c r="P67" s="33"/>
    </row>
    <row r="68" spans="2:16" ht="141.75" customHeight="1" x14ac:dyDescent="0.35">
      <c r="B68" s="55"/>
      <c r="C68" s="56"/>
      <c r="D68" s="55"/>
      <c r="E68" s="44" t="s">
        <v>18</v>
      </c>
      <c r="F68" s="17">
        <f>F69+F70</f>
        <v>12600494.98</v>
      </c>
      <c r="G68" s="17">
        <f>G69+G70</f>
        <v>12600494.98</v>
      </c>
      <c r="H68" s="17">
        <f>G68/F68*100</f>
        <v>100</v>
      </c>
      <c r="I68" s="55"/>
      <c r="J68" s="58"/>
      <c r="K68" s="58"/>
      <c r="L68" s="56"/>
      <c r="P68" s="33"/>
    </row>
    <row r="69" spans="2:16" ht="119.25" customHeight="1" x14ac:dyDescent="0.35">
      <c r="B69" s="39" t="s">
        <v>129</v>
      </c>
      <c r="C69" s="44" t="s">
        <v>67</v>
      </c>
      <c r="D69" s="44" t="s">
        <v>56</v>
      </c>
      <c r="E69" s="44" t="s">
        <v>18</v>
      </c>
      <c r="F69" s="17">
        <v>11314494.98</v>
      </c>
      <c r="G69" s="17">
        <v>11314494.98</v>
      </c>
      <c r="H69" s="17">
        <f>G69/F69*100</f>
        <v>100</v>
      </c>
      <c r="I69" s="44" t="s">
        <v>4</v>
      </c>
      <c r="J69" s="47" t="s">
        <v>4</v>
      </c>
      <c r="K69" s="47" t="s">
        <v>4</v>
      </c>
      <c r="L69" s="46"/>
      <c r="P69" s="33"/>
    </row>
    <row r="70" spans="2:16" ht="129.75" customHeight="1" x14ac:dyDescent="0.35">
      <c r="B70" s="44" t="s">
        <v>130</v>
      </c>
      <c r="C70" s="44" t="s">
        <v>68</v>
      </c>
      <c r="D70" s="44" t="s">
        <v>56</v>
      </c>
      <c r="E70" s="44" t="s">
        <v>18</v>
      </c>
      <c r="F70" s="17">
        <v>1286000</v>
      </c>
      <c r="G70" s="17">
        <v>1286000</v>
      </c>
      <c r="H70" s="17">
        <f t="shared" ref="H70" si="16">G70/F70*100</f>
        <v>100</v>
      </c>
      <c r="I70" s="44" t="s">
        <v>4</v>
      </c>
      <c r="J70" s="47" t="s">
        <v>4</v>
      </c>
      <c r="K70" s="47" t="s">
        <v>4</v>
      </c>
      <c r="L70" s="46"/>
      <c r="P70" s="33"/>
    </row>
    <row r="71" spans="2:16" ht="48" customHeight="1" x14ac:dyDescent="0.35">
      <c r="B71" s="55" t="s">
        <v>39</v>
      </c>
      <c r="C71" s="55" t="s">
        <v>111</v>
      </c>
      <c r="D71" s="55" t="s">
        <v>56</v>
      </c>
      <c r="E71" s="44" t="s">
        <v>6</v>
      </c>
      <c r="F71" s="17">
        <f>F72+F73</f>
        <v>1672666.21</v>
      </c>
      <c r="G71" s="17">
        <f>G72+G73</f>
        <v>1662962.45</v>
      </c>
      <c r="H71" s="17">
        <f t="shared" ref="H71:H88" si="17">G71/F71*100</f>
        <v>99.419862735195679</v>
      </c>
      <c r="I71" s="55" t="s">
        <v>69</v>
      </c>
      <c r="J71" s="57">
        <v>3</v>
      </c>
      <c r="K71" s="57">
        <v>3</v>
      </c>
      <c r="L71" s="53" t="s">
        <v>112</v>
      </c>
      <c r="P71" s="33"/>
    </row>
    <row r="72" spans="2:16" ht="48" customHeight="1" x14ac:dyDescent="0.35">
      <c r="B72" s="56"/>
      <c r="C72" s="55"/>
      <c r="D72" s="56"/>
      <c r="E72" s="44" t="s">
        <v>134</v>
      </c>
      <c r="F72" s="17">
        <v>176000</v>
      </c>
      <c r="G72" s="17">
        <v>166296.24</v>
      </c>
      <c r="H72" s="17">
        <f t="shared" si="17"/>
        <v>94.486499999999992</v>
      </c>
      <c r="I72" s="55"/>
      <c r="J72" s="58"/>
      <c r="K72" s="58"/>
      <c r="L72" s="54"/>
      <c r="P72" s="33"/>
    </row>
    <row r="73" spans="2:16" ht="48" customHeight="1" x14ac:dyDescent="0.35">
      <c r="B73" s="56"/>
      <c r="C73" s="55"/>
      <c r="D73" s="56"/>
      <c r="E73" s="44" t="s">
        <v>7</v>
      </c>
      <c r="F73" s="17">
        <v>1496666.21</v>
      </c>
      <c r="G73" s="17">
        <v>1496666.21</v>
      </c>
      <c r="H73" s="17">
        <f t="shared" si="17"/>
        <v>100</v>
      </c>
      <c r="I73" s="55"/>
      <c r="J73" s="58"/>
      <c r="K73" s="58"/>
      <c r="L73" s="54"/>
      <c r="N73" s="33"/>
      <c r="O73" s="27"/>
      <c r="P73" s="27"/>
    </row>
    <row r="74" spans="2:16" ht="47.25" customHeight="1" x14ac:dyDescent="0.35">
      <c r="B74" s="55" t="s">
        <v>131</v>
      </c>
      <c r="C74" s="55" t="s">
        <v>113</v>
      </c>
      <c r="D74" s="55" t="s">
        <v>56</v>
      </c>
      <c r="E74" s="44" t="s">
        <v>6</v>
      </c>
      <c r="F74" s="17">
        <f>F75+F76</f>
        <v>1200000</v>
      </c>
      <c r="G74" s="17">
        <f>G75+G76</f>
        <v>1200000</v>
      </c>
      <c r="H74" s="17">
        <f t="shared" si="17"/>
        <v>100</v>
      </c>
      <c r="I74" s="82"/>
      <c r="J74" s="61"/>
      <c r="K74" s="61"/>
      <c r="L74" s="55"/>
      <c r="P74" s="33"/>
    </row>
    <row r="75" spans="2:16" ht="47.25" customHeight="1" x14ac:dyDescent="0.35">
      <c r="B75" s="56"/>
      <c r="C75" s="55"/>
      <c r="D75" s="56"/>
      <c r="E75" s="44" t="s">
        <v>134</v>
      </c>
      <c r="F75" s="17">
        <v>120000</v>
      </c>
      <c r="G75" s="17">
        <v>120000</v>
      </c>
      <c r="H75" s="17">
        <f t="shared" si="17"/>
        <v>100</v>
      </c>
      <c r="I75" s="82"/>
      <c r="J75" s="61"/>
      <c r="K75" s="61"/>
      <c r="L75" s="56"/>
      <c r="P75" s="33"/>
    </row>
    <row r="76" spans="2:16" ht="47.25" customHeight="1" x14ac:dyDescent="0.35">
      <c r="B76" s="56"/>
      <c r="C76" s="55"/>
      <c r="D76" s="56"/>
      <c r="E76" s="44" t="s">
        <v>7</v>
      </c>
      <c r="F76" s="17">
        <v>1080000</v>
      </c>
      <c r="G76" s="17">
        <v>1080000</v>
      </c>
      <c r="H76" s="17">
        <f t="shared" si="17"/>
        <v>100</v>
      </c>
      <c r="I76" s="82"/>
      <c r="J76" s="61"/>
      <c r="K76" s="61"/>
      <c r="L76" s="56"/>
      <c r="P76" s="33"/>
    </row>
    <row r="77" spans="2:16" ht="47.25" customHeight="1" x14ac:dyDescent="0.35">
      <c r="B77" s="55" t="s">
        <v>40</v>
      </c>
      <c r="C77" s="55" t="s">
        <v>114</v>
      </c>
      <c r="D77" s="55" t="s">
        <v>56</v>
      </c>
      <c r="E77" s="44" t="s">
        <v>6</v>
      </c>
      <c r="F77" s="17">
        <f>F78+F79</f>
        <v>1904309.11</v>
      </c>
      <c r="G77" s="17">
        <f>G78+G79</f>
        <v>1893676.79</v>
      </c>
      <c r="H77" s="17">
        <f t="shared" si="17"/>
        <v>99.44167047544083</v>
      </c>
      <c r="I77" s="82"/>
      <c r="J77" s="61"/>
      <c r="K77" s="61"/>
      <c r="L77" s="53" t="s">
        <v>115</v>
      </c>
      <c r="P77" s="33"/>
    </row>
    <row r="78" spans="2:16" ht="47.25" customHeight="1" x14ac:dyDescent="0.35">
      <c r="B78" s="56"/>
      <c r="C78" s="55"/>
      <c r="D78" s="56"/>
      <c r="E78" s="44" t="s">
        <v>134</v>
      </c>
      <c r="F78" s="17">
        <v>200000</v>
      </c>
      <c r="G78" s="17">
        <v>189367.67999999999</v>
      </c>
      <c r="H78" s="17">
        <f t="shared" si="17"/>
        <v>94.683840000000004</v>
      </c>
      <c r="I78" s="82"/>
      <c r="J78" s="61"/>
      <c r="K78" s="61"/>
      <c r="L78" s="54"/>
      <c r="P78" s="33"/>
    </row>
    <row r="79" spans="2:16" ht="47.25" customHeight="1" x14ac:dyDescent="0.35">
      <c r="B79" s="56"/>
      <c r="C79" s="55"/>
      <c r="D79" s="56"/>
      <c r="E79" s="44" t="s">
        <v>7</v>
      </c>
      <c r="F79" s="17">
        <v>1704309.11</v>
      </c>
      <c r="G79" s="17">
        <v>1704309.11</v>
      </c>
      <c r="H79" s="17">
        <f t="shared" si="17"/>
        <v>100</v>
      </c>
      <c r="I79" s="82"/>
      <c r="J79" s="61"/>
      <c r="K79" s="61"/>
      <c r="L79" s="54"/>
      <c r="P79" s="33"/>
    </row>
    <row r="80" spans="2:16" ht="42.75" customHeight="1" x14ac:dyDescent="0.35">
      <c r="B80" s="55" t="s">
        <v>84</v>
      </c>
      <c r="C80" s="55" t="s">
        <v>116</v>
      </c>
      <c r="D80" s="55" t="s">
        <v>56</v>
      </c>
      <c r="E80" s="44" t="s">
        <v>6</v>
      </c>
      <c r="F80" s="17">
        <f>F81+F82</f>
        <v>1300517.5</v>
      </c>
      <c r="G80" s="17">
        <f>G81+G82</f>
        <v>1300517.5</v>
      </c>
      <c r="H80" s="17">
        <f t="shared" ref="H80:H82" si="18">G80/F80*100</f>
        <v>100</v>
      </c>
      <c r="I80" s="55" t="s">
        <v>143</v>
      </c>
      <c r="J80" s="55">
        <v>1</v>
      </c>
      <c r="K80" s="55">
        <v>1</v>
      </c>
      <c r="L80" s="55"/>
      <c r="P80" s="33"/>
    </row>
    <row r="81" spans="2:16" ht="42.75" customHeight="1" x14ac:dyDescent="0.35">
      <c r="B81" s="56"/>
      <c r="C81" s="55"/>
      <c r="D81" s="56"/>
      <c r="E81" s="44" t="s">
        <v>18</v>
      </c>
      <c r="F81" s="17">
        <v>117046.61</v>
      </c>
      <c r="G81" s="17">
        <v>117046.61</v>
      </c>
      <c r="H81" s="17">
        <f t="shared" si="18"/>
        <v>100</v>
      </c>
      <c r="I81" s="56"/>
      <c r="J81" s="56"/>
      <c r="K81" s="56"/>
      <c r="L81" s="56"/>
      <c r="P81" s="33"/>
    </row>
    <row r="82" spans="2:16" ht="42.75" customHeight="1" x14ac:dyDescent="0.35">
      <c r="B82" s="56"/>
      <c r="C82" s="55"/>
      <c r="D82" s="56"/>
      <c r="E82" s="44" t="s">
        <v>7</v>
      </c>
      <c r="F82" s="17">
        <v>1183470.8899999999</v>
      </c>
      <c r="G82" s="17">
        <v>1183470.8899999999</v>
      </c>
      <c r="H82" s="17">
        <f t="shared" si="18"/>
        <v>100</v>
      </c>
      <c r="I82" s="56"/>
      <c r="J82" s="56"/>
      <c r="K82" s="56"/>
      <c r="L82" s="56"/>
      <c r="P82" s="33"/>
    </row>
    <row r="83" spans="2:16" ht="39.75" customHeight="1" x14ac:dyDescent="0.35">
      <c r="B83" s="55" t="s">
        <v>41</v>
      </c>
      <c r="C83" s="55" t="s">
        <v>117</v>
      </c>
      <c r="D83" s="55" t="s">
        <v>56</v>
      </c>
      <c r="E83" s="44" t="s">
        <v>6</v>
      </c>
      <c r="F83" s="17">
        <f>F84+F85</f>
        <v>1038011.28</v>
      </c>
      <c r="G83" s="17">
        <f>G84+G85</f>
        <v>1038011.28</v>
      </c>
      <c r="H83" s="17">
        <f t="shared" si="17"/>
        <v>100</v>
      </c>
      <c r="I83" s="62" t="s">
        <v>141</v>
      </c>
      <c r="J83" s="57">
        <v>1113</v>
      </c>
      <c r="K83" s="57">
        <v>1113</v>
      </c>
      <c r="L83" s="53"/>
      <c r="P83" s="33"/>
    </row>
    <row r="84" spans="2:16" ht="39.75" customHeight="1" x14ac:dyDescent="0.35">
      <c r="B84" s="56"/>
      <c r="C84" s="55"/>
      <c r="D84" s="56"/>
      <c r="E84" s="44" t="s">
        <v>18</v>
      </c>
      <c r="F84" s="17">
        <v>93421.05</v>
      </c>
      <c r="G84" s="17">
        <v>93421.05</v>
      </c>
      <c r="H84" s="17">
        <f t="shared" si="17"/>
        <v>100</v>
      </c>
      <c r="I84" s="63"/>
      <c r="J84" s="58"/>
      <c r="K84" s="58"/>
      <c r="L84" s="54"/>
      <c r="P84" s="33"/>
    </row>
    <row r="85" spans="2:16" ht="39.75" customHeight="1" x14ac:dyDescent="0.35">
      <c r="B85" s="56"/>
      <c r="C85" s="55"/>
      <c r="D85" s="56"/>
      <c r="E85" s="44" t="s">
        <v>7</v>
      </c>
      <c r="F85" s="17">
        <v>944590.23</v>
      </c>
      <c r="G85" s="17">
        <v>944590.23</v>
      </c>
      <c r="H85" s="17">
        <f t="shared" ref="H85" si="19">G85/F85*100</f>
        <v>100</v>
      </c>
      <c r="I85" s="63"/>
      <c r="J85" s="58"/>
      <c r="K85" s="58"/>
      <c r="L85" s="54"/>
      <c r="P85" s="33"/>
    </row>
    <row r="86" spans="2:16" ht="39.75" customHeight="1" x14ac:dyDescent="0.35">
      <c r="B86" s="55" t="s">
        <v>81</v>
      </c>
      <c r="C86" s="55" t="s">
        <v>118</v>
      </c>
      <c r="D86" s="55" t="s">
        <v>56</v>
      </c>
      <c r="E86" s="44" t="s">
        <v>6</v>
      </c>
      <c r="F86" s="17">
        <f>F87+F88</f>
        <v>3320000</v>
      </c>
      <c r="G86" s="17">
        <f>G87+G88</f>
        <v>3320000</v>
      </c>
      <c r="H86" s="17">
        <f t="shared" si="17"/>
        <v>100</v>
      </c>
      <c r="I86" s="63"/>
      <c r="J86" s="61"/>
      <c r="K86" s="61"/>
      <c r="L86" s="55"/>
      <c r="P86" s="33"/>
    </row>
    <row r="87" spans="2:16" ht="39.75" customHeight="1" x14ac:dyDescent="0.35">
      <c r="B87" s="56"/>
      <c r="C87" s="55"/>
      <c r="D87" s="56"/>
      <c r="E87" s="44" t="s">
        <v>18</v>
      </c>
      <c r="F87" s="17">
        <v>298800.09999999998</v>
      </c>
      <c r="G87" s="17">
        <v>298800.09999999998</v>
      </c>
      <c r="H87" s="17">
        <f t="shared" si="17"/>
        <v>100</v>
      </c>
      <c r="I87" s="63"/>
      <c r="J87" s="61"/>
      <c r="K87" s="61"/>
      <c r="L87" s="56"/>
      <c r="P87" s="33"/>
    </row>
    <row r="88" spans="2:16" ht="39.75" customHeight="1" x14ac:dyDescent="0.35">
      <c r="B88" s="56"/>
      <c r="C88" s="55"/>
      <c r="D88" s="56"/>
      <c r="E88" s="44" t="s">
        <v>7</v>
      </c>
      <c r="F88" s="17">
        <v>3021199.9</v>
      </c>
      <c r="G88" s="17">
        <v>3021199.9</v>
      </c>
      <c r="H88" s="17">
        <f t="shared" si="17"/>
        <v>100</v>
      </c>
      <c r="I88" s="63"/>
      <c r="J88" s="61"/>
      <c r="K88" s="61"/>
      <c r="L88" s="56"/>
      <c r="P88" s="33"/>
    </row>
    <row r="89" spans="2:16" ht="41.25" customHeight="1" x14ac:dyDescent="0.35">
      <c r="B89" s="55" t="s">
        <v>82</v>
      </c>
      <c r="C89" s="55" t="s">
        <v>119</v>
      </c>
      <c r="D89" s="55" t="s">
        <v>56</v>
      </c>
      <c r="E89" s="44" t="s">
        <v>6</v>
      </c>
      <c r="F89" s="17">
        <f>F90+F91</f>
        <v>3253174.88</v>
      </c>
      <c r="G89" s="17">
        <f>G90+G91</f>
        <v>3253174.88</v>
      </c>
      <c r="H89" s="17">
        <f t="shared" ref="H89:H94" si="20">G89/F89*100</f>
        <v>100</v>
      </c>
      <c r="I89" s="55" t="s">
        <v>138</v>
      </c>
      <c r="J89" s="57">
        <v>1</v>
      </c>
      <c r="K89" s="57">
        <v>1</v>
      </c>
      <c r="L89" s="53"/>
      <c r="P89" s="33"/>
    </row>
    <row r="90" spans="2:16" ht="41.25" customHeight="1" x14ac:dyDescent="0.35">
      <c r="B90" s="56"/>
      <c r="C90" s="55"/>
      <c r="D90" s="56"/>
      <c r="E90" s="44" t="s">
        <v>18</v>
      </c>
      <c r="F90" s="17">
        <v>292785.83</v>
      </c>
      <c r="G90" s="17">
        <v>292785.83</v>
      </c>
      <c r="H90" s="17">
        <f t="shared" si="20"/>
        <v>100</v>
      </c>
      <c r="I90" s="56"/>
      <c r="J90" s="58"/>
      <c r="K90" s="58"/>
      <c r="L90" s="54"/>
      <c r="P90" s="33"/>
    </row>
    <row r="91" spans="2:16" ht="41.25" customHeight="1" x14ac:dyDescent="0.35">
      <c r="B91" s="56"/>
      <c r="C91" s="55"/>
      <c r="D91" s="56"/>
      <c r="E91" s="44" t="s">
        <v>7</v>
      </c>
      <c r="F91" s="17">
        <v>2960389.05</v>
      </c>
      <c r="G91" s="17">
        <v>2960389.05</v>
      </c>
      <c r="H91" s="17">
        <f t="shared" si="20"/>
        <v>100</v>
      </c>
      <c r="I91" s="56"/>
      <c r="J91" s="58"/>
      <c r="K91" s="58"/>
      <c r="L91" s="54"/>
      <c r="P91" s="33"/>
    </row>
    <row r="92" spans="2:16" ht="41.25" customHeight="1" x14ac:dyDescent="0.35">
      <c r="B92" s="55" t="s">
        <v>132</v>
      </c>
      <c r="C92" s="55" t="s">
        <v>120</v>
      </c>
      <c r="D92" s="55" t="s">
        <v>56</v>
      </c>
      <c r="E92" s="44" t="s">
        <v>6</v>
      </c>
      <c r="F92" s="17">
        <f>F93+F94</f>
        <v>1857389.03</v>
      </c>
      <c r="G92" s="17">
        <f>G93+G94</f>
        <v>1857389.03</v>
      </c>
      <c r="H92" s="17">
        <f t="shared" si="20"/>
        <v>100</v>
      </c>
      <c r="I92" s="55" t="s">
        <v>139</v>
      </c>
      <c r="J92" s="57">
        <v>1</v>
      </c>
      <c r="K92" s="57">
        <v>1</v>
      </c>
      <c r="L92" s="53"/>
      <c r="P92" s="33"/>
    </row>
    <row r="93" spans="2:16" ht="41.25" customHeight="1" x14ac:dyDescent="0.35">
      <c r="B93" s="56"/>
      <c r="C93" s="55"/>
      <c r="D93" s="56"/>
      <c r="E93" s="44" t="s">
        <v>18</v>
      </c>
      <c r="F93" s="17">
        <v>167165.07</v>
      </c>
      <c r="G93" s="17">
        <v>167165.07</v>
      </c>
      <c r="H93" s="17">
        <f t="shared" si="20"/>
        <v>100</v>
      </c>
      <c r="I93" s="56"/>
      <c r="J93" s="58"/>
      <c r="K93" s="58"/>
      <c r="L93" s="54"/>
      <c r="P93" s="33"/>
    </row>
    <row r="94" spans="2:16" ht="41.25" customHeight="1" x14ac:dyDescent="0.35">
      <c r="B94" s="56"/>
      <c r="C94" s="55"/>
      <c r="D94" s="56"/>
      <c r="E94" s="44" t="s">
        <v>7</v>
      </c>
      <c r="F94" s="17">
        <v>1690223.96</v>
      </c>
      <c r="G94" s="17">
        <v>1690223.96</v>
      </c>
      <c r="H94" s="17">
        <f t="shared" si="20"/>
        <v>100</v>
      </c>
      <c r="I94" s="56"/>
      <c r="J94" s="58"/>
      <c r="K94" s="58"/>
      <c r="L94" s="54"/>
      <c r="P94" s="33"/>
    </row>
    <row r="95" spans="2:16" ht="41.25" customHeight="1" x14ac:dyDescent="0.35">
      <c r="B95" s="55" t="s">
        <v>133</v>
      </c>
      <c r="C95" s="55" t="s">
        <v>121</v>
      </c>
      <c r="D95" s="55" t="s">
        <v>56</v>
      </c>
      <c r="E95" s="44" t="s">
        <v>6</v>
      </c>
      <c r="F95" s="17">
        <f>F96+F98+F97</f>
        <v>11005489.98</v>
      </c>
      <c r="G95" s="17">
        <f>G96+G98+G97</f>
        <v>11005451.98</v>
      </c>
      <c r="H95" s="17">
        <f>G95/F95*100-0.01</f>
        <v>99.989654717781136</v>
      </c>
      <c r="I95" s="55" t="s">
        <v>140</v>
      </c>
      <c r="J95" s="57">
        <v>13</v>
      </c>
      <c r="K95" s="57">
        <v>13</v>
      </c>
      <c r="L95" s="53" t="s">
        <v>123</v>
      </c>
      <c r="P95" s="33"/>
    </row>
    <row r="96" spans="2:16" ht="41.25" customHeight="1" x14ac:dyDescent="0.35">
      <c r="B96" s="56"/>
      <c r="C96" s="55"/>
      <c r="D96" s="56"/>
      <c r="E96" s="44" t="s">
        <v>18</v>
      </c>
      <c r="F96" s="17">
        <f>1000569.98+4920</f>
        <v>1005489.98</v>
      </c>
      <c r="G96" s="17">
        <f>1000566.55+4920</f>
        <v>1005486.55</v>
      </c>
      <c r="H96" s="17">
        <f>G96/F96*100-0.01</f>
        <v>99.989658872781618</v>
      </c>
      <c r="I96" s="56"/>
      <c r="J96" s="58"/>
      <c r="K96" s="58"/>
      <c r="L96" s="54"/>
      <c r="P96" s="33"/>
    </row>
    <row r="97" spans="2:16" ht="41.25" customHeight="1" x14ac:dyDescent="0.35">
      <c r="B97" s="56"/>
      <c r="C97" s="55"/>
      <c r="D97" s="56"/>
      <c r="E97" s="44" t="s">
        <v>7</v>
      </c>
      <c r="F97" s="17">
        <v>500000</v>
      </c>
      <c r="G97" s="17">
        <v>499998.28</v>
      </c>
      <c r="H97" s="17">
        <f>G97/F97*100-0.01</f>
        <v>99.989655999999997</v>
      </c>
      <c r="I97" s="56"/>
      <c r="J97" s="58"/>
      <c r="K97" s="58"/>
      <c r="L97" s="54"/>
      <c r="P97" s="33"/>
    </row>
    <row r="98" spans="2:16" ht="41.25" customHeight="1" x14ac:dyDescent="0.35">
      <c r="B98" s="56"/>
      <c r="C98" s="55"/>
      <c r="D98" s="56"/>
      <c r="E98" s="44" t="s">
        <v>122</v>
      </c>
      <c r="F98" s="17">
        <v>9500000</v>
      </c>
      <c r="G98" s="17">
        <v>9499967.1500000004</v>
      </c>
      <c r="H98" s="17">
        <f>G98/F98*100-0.01</f>
        <v>99.989654210526325</v>
      </c>
      <c r="I98" s="56"/>
      <c r="J98" s="58"/>
      <c r="K98" s="58"/>
      <c r="L98" s="54"/>
      <c r="P98" s="33"/>
    </row>
    <row r="99" spans="2:16" ht="39" customHeight="1" x14ac:dyDescent="0.35">
      <c r="B99" s="21"/>
      <c r="C99" s="22"/>
      <c r="D99" s="21"/>
      <c r="E99" s="22"/>
      <c r="F99" s="23"/>
      <c r="G99" s="2"/>
      <c r="H99" s="23"/>
      <c r="I99" s="22"/>
      <c r="J99" s="24"/>
      <c r="K99" s="24"/>
      <c r="L99" s="22"/>
    </row>
    <row r="100" spans="2:16" ht="35.25" customHeight="1" x14ac:dyDescent="0.35">
      <c r="B100" s="25"/>
      <c r="C100" s="22"/>
      <c r="D100" s="22"/>
      <c r="E100" s="22"/>
      <c r="F100" s="23"/>
      <c r="G100" s="2"/>
      <c r="H100" s="24"/>
      <c r="I100" s="22"/>
      <c r="J100" s="24"/>
      <c r="K100" s="24"/>
      <c r="L100" s="22"/>
    </row>
    <row r="101" spans="2:16" s="9" customFormat="1" ht="39" customHeight="1" x14ac:dyDescent="0.45">
      <c r="B101" s="64" t="s">
        <v>54</v>
      </c>
      <c r="C101" s="78"/>
      <c r="D101" s="78"/>
      <c r="E101" s="79"/>
      <c r="F101" s="3"/>
      <c r="G101" s="34"/>
      <c r="H101" s="34"/>
      <c r="I101" s="64" t="s">
        <v>55</v>
      </c>
      <c r="J101" s="64"/>
      <c r="K101" s="64"/>
      <c r="L101" s="64"/>
      <c r="M101" s="29"/>
      <c r="N101" s="29"/>
      <c r="O101" s="29"/>
      <c r="P101" s="30"/>
    </row>
    <row r="102" spans="2:16" ht="44.25" customHeight="1" x14ac:dyDescent="0.35">
      <c r="B102" s="26"/>
      <c r="C102" s="77"/>
      <c r="D102" s="77"/>
      <c r="E102" s="77"/>
      <c r="F102" s="77"/>
      <c r="G102" s="4"/>
      <c r="H102" s="4"/>
      <c r="I102" s="4"/>
      <c r="J102" s="4"/>
      <c r="K102" s="4"/>
      <c r="L102" s="4"/>
    </row>
    <row r="103" spans="2:16" x14ac:dyDescent="0.35">
      <c r="C103" s="5"/>
      <c r="D103" s="6"/>
      <c r="E103" s="6"/>
      <c r="F103" s="7"/>
      <c r="G103" s="7"/>
      <c r="H103" s="7"/>
      <c r="I103" s="7"/>
      <c r="L103" s="28"/>
    </row>
    <row r="104" spans="2:16" x14ac:dyDescent="0.35">
      <c r="C104" s="5"/>
      <c r="D104" s="6"/>
      <c r="E104" s="6"/>
      <c r="F104" s="7"/>
      <c r="G104" s="7"/>
      <c r="H104" s="7"/>
      <c r="I104" s="7"/>
    </row>
    <row r="105" spans="2:16" x14ac:dyDescent="0.35">
      <c r="C105" s="5"/>
      <c r="D105" s="6"/>
      <c r="E105" s="6"/>
      <c r="F105" s="7"/>
      <c r="G105" s="7"/>
      <c r="H105" s="7"/>
      <c r="I105" s="7"/>
    </row>
    <row r="106" spans="2:16" x14ac:dyDescent="0.35">
      <c r="C106" s="9"/>
      <c r="D106" s="9"/>
      <c r="E106" s="9"/>
    </row>
  </sheetData>
  <mergeCells count="154">
    <mergeCell ref="B22:B25"/>
    <mergeCell ref="C22:D25"/>
    <mergeCell ref="I22:I25"/>
    <mergeCell ref="J22:J25"/>
    <mergeCell ref="K22:K25"/>
    <mergeCell ref="L22:L25"/>
    <mergeCell ref="F50:F51"/>
    <mergeCell ref="C49:C51"/>
    <mergeCell ref="L35:L37"/>
    <mergeCell ref="K35:K37"/>
    <mergeCell ref="B29:B31"/>
    <mergeCell ref="I29:I34"/>
    <mergeCell ref="J29:J34"/>
    <mergeCell ref="K29:K34"/>
    <mergeCell ref="C44:C46"/>
    <mergeCell ref="D44:D46"/>
    <mergeCell ref="I40:I46"/>
    <mergeCell ref="J44:J46"/>
    <mergeCell ref="K44:K46"/>
    <mergeCell ref="I38:I39"/>
    <mergeCell ref="J38:J39"/>
    <mergeCell ref="K38:K39"/>
    <mergeCell ref="B32:B34"/>
    <mergeCell ref="C32:C34"/>
    <mergeCell ref="D32:D34"/>
    <mergeCell ref="D29:D31"/>
    <mergeCell ref="C29:C31"/>
    <mergeCell ref="C35:D37"/>
    <mergeCell ref="C38:C39"/>
    <mergeCell ref="D38:D39"/>
    <mergeCell ref="B35:B37"/>
    <mergeCell ref="B44:B46"/>
    <mergeCell ref="B49:B51"/>
    <mergeCell ref="B54:B56"/>
    <mergeCell ref="G54:G56"/>
    <mergeCell ref="H54:H56"/>
    <mergeCell ref="I62:I63"/>
    <mergeCell ref="E54:E56"/>
    <mergeCell ref="F54:F56"/>
    <mergeCell ref="C62:C63"/>
    <mergeCell ref="D49:D51"/>
    <mergeCell ref="C54:C56"/>
    <mergeCell ref="D54:D56"/>
    <mergeCell ref="C47:D48"/>
    <mergeCell ref="I35:I37"/>
    <mergeCell ref="J35:J37"/>
    <mergeCell ref="D71:D73"/>
    <mergeCell ref="D74:D76"/>
    <mergeCell ref="I71:I79"/>
    <mergeCell ref="J71:J79"/>
    <mergeCell ref="C71:C73"/>
    <mergeCell ref="C57:D61"/>
    <mergeCell ref="I57:I61"/>
    <mergeCell ref="J57:J61"/>
    <mergeCell ref="E50:E51"/>
    <mergeCell ref="I47:I48"/>
    <mergeCell ref="J47:J48"/>
    <mergeCell ref="G50:G51"/>
    <mergeCell ref="H50:H51"/>
    <mergeCell ref="C67:C68"/>
    <mergeCell ref="J67:J68"/>
    <mergeCell ref="J62:J63"/>
    <mergeCell ref="I67:I68"/>
    <mergeCell ref="K57:K61"/>
    <mergeCell ref="L57:L61"/>
    <mergeCell ref="D67:D68"/>
    <mergeCell ref="B80:B82"/>
    <mergeCell ref="C80:C82"/>
    <mergeCell ref="D80:D82"/>
    <mergeCell ref="I80:I82"/>
    <mergeCell ref="J80:J82"/>
    <mergeCell ref="K80:K82"/>
    <mergeCell ref="B77:B79"/>
    <mergeCell ref="C77:C79"/>
    <mergeCell ref="L71:L73"/>
    <mergeCell ref="B71:B73"/>
    <mergeCell ref="B74:B76"/>
    <mergeCell ref="B57:B61"/>
    <mergeCell ref="B62:B63"/>
    <mergeCell ref="B67:B68"/>
    <mergeCell ref="L67:L68"/>
    <mergeCell ref="K62:K63"/>
    <mergeCell ref="C102:F102"/>
    <mergeCell ref="B101:E101"/>
    <mergeCell ref="C89:C91"/>
    <mergeCell ref="D89:D91"/>
    <mergeCell ref="I89:I91"/>
    <mergeCell ref="J89:J91"/>
    <mergeCell ref="K89:K91"/>
    <mergeCell ref="B95:B98"/>
    <mergeCell ref="C95:C98"/>
    <mergeCell ref="D95:D98"/>
    <mergeCell ref="I95:I98"/>
    <mergeCell ref="J95:J98"/>
    <mergeCell ref="K95:K98"/>
    <mergeCell ref="I83:I88"/>
    <mergeCell ref="J83:J88"/>
    <mergeCell ref="I101:L101"/>
    <mergeCell ref="K2:L2"/>
    <mergeCell ref="B6:L6"/>
    <mergeCell ref="C4:L4"/>
    <mergeCell ref="C5:L5"/>
    <mergeCell ref="C20:C21"/>
    <mergeCell ref="D20:D21"/>
    <mergeCell ref="E20:E21"/>
    <mergeCell ref="F20:F21"/>
    <mergeCell ref="G20:G21"/>
    <mergeCell ref="H20:H21"/>
    <mergeCell ref="I16:I17"/>
    <mergeCell ref="L20:L21"/>
    <mergeCell ref="B20:B21"/>
    <mergeCell ref="B18:B19"/>
    <mergeCell ref="C18:D19"/>
    <mergeCell ref="C14:D15"/>
    <mergeCell ref="B14:B15"/>
    <mergeCell ref="B9:D13"/>
    <mergeCell ref="L29:L31"/>
    <mergeCell ref="L32:L34"/>
    <mergeCell ref="L86:L88"/>
    <mergeCell ref="L83:L85"/>
    <mergeCell ref="L54:L56"/>
    <mergeCell ref="L38:L39"/>
    <mergeCell ref="L62:L63"/>
    <mergeCell ref="K67:K68"/>
    <mergeCell ref="K47:K48"/>
    <mergeCell ref="K83:K88"/>
    <mergeCell ref="L47:L48"/>
    <mergeCell ref="L44:L46"/>
    <mergeCell ref="L74:L76"/>
    <mergeCell ref="K71:K79"/>
    <mergeCell ref="L95:L98"/>
    <mergeCell ref="B92:B94"/>
    <mergeCell ref="C92:C94"/>
    <mergeCell ref="I92:I94"/>
    <mergeCell ref="J92:J94"/>
    <mergeCell ref="K92:K94"/>
    <mergeCell ref="D92:D94"/>
    <mergeCell ref="L92:L94"/>
    <mergeCell ref="M32:M34"/>
    <mergeCell ref="C86:C88"/>
    <mergeCell ref="C83:C85"/>
    <mergeCell ref="C74:C76"/>
    <mergeCell ref="D83:D85"/>
    <mergeCell ref="D86:D88"/>
    <mergeCell ref="B89:B91"/>
    <mergeCell ref="B86:B88"/>
    <mergeCell ref="B83:B85"/>
    <mergeCell ref="L89:L91"/>
    <mergeCell ref="L80:L82"/>
    <mergeCell ref="D77:D79"/>
    <mergeCell ref="L77:L79"/>
    <mergeCell ref="B47:B48"/>
    <mergeCell ref="B38:B39"/>
    <mergeCell ref="D62:D63"/>
  </mergeCells>
  <pageMargins left="0.19685039370078741" right="0.19685039370078741" top="0.19685039370078741" bottom="0" header="0.51181102362204722" footer="0.47244094488188981"/>
  <pageSetup paperSize="9" scale="49" fitToWidth="0" fitToHeight="0" orientation="landscape" r:id="rId1"/>
  <rowBreaks count="7" manualBreakCount="7">
    <brk id="19" min="1" max="11" man="1"/>
    <brk id="28" min="1" max="11" man="1"/>
    <brk id="42" min="1" max="11" man="1"/>
    <brk id="51" min="1" max="11" man="1"/>
    <brk id="64" min="1" max="11" man="1"/>
    <brk id="70" min="1" max="11" man="1"/>
    <brk id="9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ресур. обесп.</vt:lpstr>
      <vt:lpstr>'ресур. обесп.'!Заголовки_для_печати</vt:lpstr>
      <vt:lpstr>'ресур. обесп.'!Область_печати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Губанова Анастасия Александровна</cp:lastModifiedBy>
  <cp:lastPrinted>2026-03-11T02:36:37Z</cp:lastPrinted>
  <dcterms:created xsi:type="dcterms:W3CDTF">2016-02-02T08:38:32Z</dcterms:created>
  <dcterms:modified xsi:type="dcterms:W3CDTF">2026-03-11T02:36:39Z</dcterms:modified>
</cp:coreProperties>
</file>