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server\Общая\Отдел ДО\ОФИЦИАЛЬНОЕ УСОЛЬЕ\На опубликование\385-па_27.02.2026\"/>
    </mc:Choice>
  </mc:AlternateContent>
  <xr:revisionPtr revIDLastSave="0" documentId="13_ncr:1_{0FEBE226-FEE1-401D-BB41-CC52BCB662C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таблица 2" sheetId="7" r:id="rId1"/>
  </sheets>
  <definedNames>
    <definedName name="_xlnm.Print_Area" localSheetId="0">'таблица 2'!$A$1:$K$147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2" i="7" l="1"/>
  <c r="G67" i="7"/>
  <c r="G65" i="7"/>
  <c r="F98" i="7" l="1"/>
  <c r="E98" i="7"/>
  <c r="E17" i="7"/>
  <c r="F96" i="7" l="1"/>
  <c r="F50" i="7"/>
  <c r="F17" i="7"/>
  <c r="E133" i="7"/>
  <c r="E130" i="7"/>
  <c r="E124" i="7"/>
  <c r="E117" i="7" s="1"/>
  <c r="E123" i="7"/>
  <c r="E116" i="7" s="1"/>
  <c r="E118" i="7"/>
  <c r="G74" i="7"/>
  <c r="G73" i="7"/>
  <c r="F72" i="7"/>
  <c r="F91" i="7"/>
  <c r="E50" i="7"/>
  <c r="E13" i="7" s="1"/>
  <c r="E48" i="7"/>
  <c r="E75" i="7"/>
  <c r="E69" i="7"/>
  <c r="E54" i="7"/>
  <c r="E51" i="7" s="1"/>
  <c r="E53" i="7"/>
  <c r="E52" i="7"/>
  <c r="E47" i="7" s="1"/>
  <c r="F53" i="7"/>
  <c r="F48" i="7" s="1"/>
  <c r="E79" i="7"/>
  <c r="E64" i="7"/>
  <c r="E60" i="7"/>
  <c r="E55" i="7"/>
  <c r="E20" i="7"/>
  <c r="E16" i="7" s="1"/>
  <c r="E25" i="7"/>
  <c r="E21" i="7"/>
  <c r="E19" i="7"/>
  <c r="E15" i="7" s="1"/>
  <c r="F146" i="7"/>
  <c r="F145" i="7" s="1"/>
  <c r="F139" i="7"/>
  <c r="F137" i="7" s="1"/>
  <c r="F136" i="7" s="1"/>
  <c r="F135" i="7"/>
  <c r="G135" i="7" s="1"/>
  <c r="F134" i="7"/>
  <c r="F132" i="7"/>
  <c r="F131" i="7"/>
  <c r="F128" i="7"/>
  <c r="F129" i="7"/>
  <c r="F127" i="7"/>
  <c r="F125" i="7"/>
  <c r="F123" i="7"/>
  <c r="F116" i="7" s="1"/>
  <c r="F121" i="7"/>
  <c r="F120" i="7"/>
  <c r="F119" i="7"/>
  <c r="F106" i="7"/>
  <c r="F107" i="7"/>
  <c r="F108" i="7"/>
  <c r="F102" i="7"/>
  <c r="F103" i="7"/>
  <c r="F78" i="7"/>
  <c r="G78" i="7" s="1"/>
  <c r="F71" i="7"/>
  <c r="F70" i="7"/>
  <c r="G70" i="7" s="1"/>
  <c r="F68" i="7"/>
  <c r="F59" i="7"/>
  <c r="F58" i="7"/>
  <c r="F30" i="7"/>
  <c r="G30" i="7" s="1"/>
  <c r="F28" i="7"/>
  <c r="F26" i="7"/>
  <c r="F19" i="7" s="1"/>
  <c r="F15" i="7" s="1"/>
  <c r="F27" i="7"/>
  <c r="F20" i="7" s="1"/>
  <c r="E145" i="7"/>
  <c r="E143" i="7"/>
  <c r="F143" i="7" s="1"/>
  <c r="F142" i="7" s="1"/>
  <c r="F112" i="7"/>
  <c r="F109" i="7"/>
  <c r="G134" i="7"/>
  <c r="E96" i="7"/>
  <c r="E112" i="7"/>
  <c r="E109" i="7"/>
  <c r="E91" i="7"/>
  <c r="E88" i="7"/>
  <c r="E85" i="7"/>
  <c r="E82" i="7"/>
  <c r="F79" i="7"/>
  <c r="E29" i="7"/>
  <c r="F29" i="7" s="1"/>
  <c r="F16" i="7" s="1"/>
  <c r="G45" i="7"/>
  <c r="G44" i="7"/>
  <c r="E43" i="7"/>
  <c r="F43" i="7" s="1"/>
  <c r="G43" i="7" s="1"/>
  <c r="G42" i="7"/>
  <c r="G41" i="7"/>
  <c r="E40" i="7"/>
  <c r="F31" i="7"/>
  <c r="E31" i="7"/>
  <c r="F34" i="7"/>
  <c r="E34" i="7"/>
  <c r="E11" i="7" l="1"/>
  <c r="F99" i="7"/>
  <c r="F124" i="7"/>
  <c r="F126" i="7"/>
  <c r="E49" i="7"/>
  <c r="F40" i="7"/>
  <c r="G40" i="7" s="1"/>
  <c r="E46" i="7"/>
  <c r="E115" i="7"/>
  <c r="F69" i="7"/>
  <c r="G71" i="7"/>
  <c r="E18" i="7"/>
  <c r="E122" i="7"/>
  <c r="F130" i="7"/>
  <c r="E14" i="7"/>
  <c r="F141" i="7"/>
  <c r="F11" i="7"/>
  <c r="G11" i="7" s="1"/>
  <c r="F13" i="7"/>
  <c r="G13" i="7" s="1"/>
  <c r="F14" i="7"/>
  <c r="F133" i="7"/>
  <c r="G133" i="7" s="1"/>
  <c r="F54" i="7"/>
  <c r="F49" i="7" s="1"/>
  <c r="G29" i="7"/>
  <c r="E142" i="7"/>
  <c r="E141" i="7" s="1"/>
  <c r="E137" i="7"/>
  <c r="E136" i="7" s="1"/>
  <c r="F75" i="7" l="1"/>
  <c r="M75" i="7" s="1"/>
  <c r="G144" i="7" l="1"/>
  <c r="G129" i="7"/>
  <c r="G101" i="7"/>
  <c r="G120" i="7" l="1"/>
  <c r="G77" i="7"/>
  <c r="M69" i="7"/>
  <c r="G142" i="7" l="1"/>
  <c r="G141" i="7" l="1"/>
  <c r="F82" i="7"/>
  <c r="F85" i="7"/>
  <c r="F88" i="7"/>
  <c r="G76" i="7"/>
  <c r="G66" i="7"/>
  <c r="G63" i="7" l="1"/>
  <c r="F118" i="7" l="1"/>
  <c r="F117" i="7" s="1"/>
  <c r="F115" i="7" s="1"/>
  <c r="F18" i="7"/>
  <c r="E99" i="7"/>
  <c r="G114" i="7"/>
  <c r="E37" i="7"/>
  <c r="F37" i="7" s="1"/>
  <c r="G16" i="7" l="1"/>
  <c r="G33" i="7" l="1"/>
  <c r="E10" i="7" l="1"/>
  <c r="G118" i="7"/>
  <c r="G121" i="7"/>
  <c r="G113" i="7"/>
  <c r="G111" i="7"/>
  <c r="G110" i="7"/>
  <c r="E105" i="7"/>
  <c r="E97" i="7" s="1"/>
  <c r="G106" i="7"/>
  <c r="G93" i="7"/>
  <c r="G92" i="7"/>
  <c r="G90" i="7"/>
  <c r="G89" i="7"/>
  <c r="G87" i="7"/>
  <c r="G86" i="7"/>
  <c r="G84" i="7"/>
  <c r="G83" i="7"/>
  <c r="G81" i="7"/>
  <c r="G80" i="7"/>
  <c r="F105" i="7" l="1"/>
  <c r="F97" i="7" s="1"/>
  <c r="E94" i="7"/>
  <c r="G82" i="7"/>
  <c r="G98" i="7"/>
  <c r="G96" i="7"/>
  <c r="G112" i="7"/>
  <c r="G79" i="7"/>
  <c r="G50" i="7"/>
  <c r="G109" i="7"/>
  <c r="G85" i="7"/>
  <c r="G91" i="7"/>
  <c r="G88" i="7"/>
  <c r="G39" i="7"/>
  <c r="G38" i="7"/>
  <c r="G36" i="7"/>
  <c r="G35" i="7"/>
  <c r="G32" i="7"/>
  <c r="F94" i="7" l="1"/>
  <c r="F12" i="7"/>
  <c r="G15" i="7"/>
  <c r="G17" i="7"/>
  <c r="G34" i="7"/>
  <c r="G37" i="7"/>
  <c r="G31" i="7"/>
  <c r="F60" i="7" l="1"/>
  <c r="F21" i="7" l="1"/>
  <c r="F55" i="7"/>
  <c r="F52" i="7"/>
  <c r="F47" i="7" s="1"/>
  <c r="F10" i="7" l="1"/>
  <c r="F46" i="7"/>
  <c r="F51" i="7"/>
  <c r="F9" i="7" l="1"/>
  <c r="G10" i="7"/>
  <c r="G47" i="7"/>
  <c r="F64" i="7"/>
  <c r="F25" i="7"/>
  <c r="F122" i="7" l="1"/>
  <c r="E72" i="7"/>
  <c r="G72" i="7" l="1"/>
  <c r="M72" i="7"/>
  <c r="G75" i="7"/>
  <c r="L27" i="7" l="1"/>
  <c r="L58" i="7"/>
  <c r="L26" i="7"/>
  <c r="G68" i="7" l="1"/>
  <c r="G127" i="7"/>
  <c r="G128" i="7"/>
  <c r="E126" i="7"/>
  <c r="G102" i="7"/>
  <c r="G58" i="7"/>
  <c r="G24" i="7"/>
  <c r="G126" i="7" l="1"/>
  <c r="G123" i="7"/>
  <c r="G124" i="7"/>
  <c r="G146" i="7" l="1"/>
  <c r="G143" i="7"/>
  <c r="G105" i="7" l="1"/>
  <c r="G99" i="7"/>
  <c r="G145" i="7"/>
  <c r="G104" i="7"/>
  <c r="G52" i="7"/>
  <c r="G28" i="7"/>
  <c r="E12" i="7" l="1"/>
  <c r="E9" i="7" l="1"/>
  <c r="G12" i="7"/>
  <c r="L136" i="7"/>
  <c r="G139" i="7" l="1"/>
  <c r="G132" i="7"/>
  <c r="G131" i="7"/>
  <c r="G108" i="7"/>
  <c r="G61" i="7"/>
  <c r="L9" i="7"/>
  <c r="G60" i="7" l="1"/>
  <c r="G130" i="7" l="1"/>
  <c r="G19" i="7"/>
  <c r="G137" i="7" l="1"/>
  <c r="G103" i="7"/>
  <c r="G140" i="7" l="1"/>
  <c r="G125" i="7"/>
  <c r="G119" i="7"/>
  <c r="G107" i="7"/>
  <c r="G100" i="7"/>
  <c r="G59" i="7"/>
  <c r="G57" i="7"/>
  <c r="G56" i="7"/>
  <c r="G27" i="7"/>
  <c r="G26" i="7"/>
  <c r="G23" i="7"/>
  <c r="G22" i="7"/>
  <c r="G21" i="7" l="1"/>
  <c r="L25" i="7"/>
  <c r="G55" i="7"/>
  <c r="G54" i="7"/>
  <c r="G117" i="7"/>
  <c r="G53" i="7"/>
  <c r="L94" i="7"/>
  <c r="G136" i="7"/>
  <c r="G25" i="7"/>
  <c r="G122" i="7" l="1"/>
  <c r="G18" i="7"/>
  <c r="G20" i="7"/>
  <c r="L46" i="7"/>
  <c r="G49" i="7"/>
  <c r="L14" i="7"/>
  <c r="G116" i="7"/>
  <c r="G48" i="7"/>
  <c r="G97" i="7"/>
  <c r="G51" i="7"/>
  <c r="L115" i="7" l="1"/>
  <c r="G115" i="7"/>
  <c r="G14" i="7"/>
  <c r="G94" i="7"/>
  <c r="G46" i="7"/>
  <c r="G69" i="7"/>
  <c r="G9" i="7" l="1"/>
</calcChain>
</file>

<file path=xl/sharedStrings.xml><?xml version="1.0" encoding="utf-8"?>
<sst xmlns="http://schemas.openxmlformats.org/spreadsheetml/2006/main" count="415" uniqueCount="220">
  <si>
    <t>Источник финансирования</t>
  </si>
  <si>
    <t>Профинансировано за отчетный период, руб.</t>
  </si>
  <si>
    <t>Процент исполнения (гр.6/гр.5*100),%</t>
  </si>
  <si>
    <t>Фактическое значение показателя мероприятия</t>
  </si>
  <si>
    <t xml:space="preserve">Всего  </t>
  </si>
  <si>
    <t>Областной бюджет</t>
  </si>
  <si>
    <t>Местный бюджет</t>
  </si>
  <si>
    <t xml:space="preserve">Всего </t>
  </si>
  <si>
    <t>МКУ «ИМЦ»</t>
  </si>
  <si>
    <t>Всего :</t>
  </si>
  <si>
    <t>Доля детей, получающих услуги дополнительного образования, в общей численности детей в возрасте 5-18 лет.</t>
  </si>
  <si>
    <t>Удельный вес числа дошкольных образовательных учреждений, в которых проведен капитальный ремонт в общем числе дошкольных образовательных учреждений, здания которых требуют капитального ремонта.</t>
  </si>
  <si>
    <t>Удельный вес числа общеобразовательных учреждений, в которых проведен капитальный ремонт в общем числе общеобразовательных учреждений, здания которых требуют капитального ремонта.</t>
  </si>
  <si>
    <t>№ п/п</t>
  </si>
  <si>
    <t>Отчет об исполнении мероприятий муниципальной программы города Усолье-Сибирское</t>
  </si>
  <si>
    <t>Участники муниципальной программы, участники подпрограммы</t>
  </si>
  <si>
    <t>Наименование показателя мероприятия, единица измерения</t>
  </si>
  <si>
    <t>Отдел образования</t>
  </si>
  <si>
    <t>МБДОУ</t>
  </si>
  <si>
    <t>МКУ "ИМЦ"</t>
  </si>
  <si>
    <t>МБОУ</t>
  </si>
  <si>
    <t>МБУ ДО</t>
  </si>
  <si>
    <t>Отдел образования, МБУ ДО</t>
  </si>
  <si>
    <t>МБОУ, МБУ ДО</t>
  </si>
  <si>
    <t>Количество детей, охваченных отдыхом в детских оздоровительных лагерях</t>
  </si>
  <si>
    <t>Основное мероприятие 1.1. Обеспечение   деятельности дошкольных образовательных учреждений</t>
  </si>
  <si>
    <t>Мероприятие 1.1.2. Обеспечение функционирования дошкольных образовательных учреждений, создание условий для осуществления воспитательно-образовательного процесса</t>
  </si>
  <si>
    <t>Основное мероприятие 1.4. Проведение ремонтных работ и мероприятий по благоустройству в  дошкольных образовательных учреждениях</t>
  </si>
  <si>
    <t>Основное мероприятие 2.1. Обеспечение деятельности общеобразовательных учреждений и доступности общего образования</t>
  </si>
  <si>
    <t>Мероприятие 2.1.2. Обеспечение функционирования общеобразовательных учреждений, создание условий для осуществления воспитательно-образовательного процесса (Обеспечение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организациях)</t>
  </si>
  <si>
    <t>Мероприятие 2.1.4. Организация государственной итоговой аттестации выпускников</t>
  </si>
  <si>
    <t>Мероприятие 2.1.5. Обеспечение бесплатным двухразовым питанием обучающихся с ограниченными возможностями здоровья в муниципальных общеобразовательных организациях в Иркутской области</t>
  </si>
  <si>
    <t>Мероприятие 2.1.6. Предоставление льгот на проезд в городском общественном транспорте (кроме такси) обучающихся общеобразовательных учреждений, находящихся на территории муниципального образования "город Усолье-Сибирское"</t>
  </si>
  <si>
    <t>Основное мероприятие 2.2. Ремонтные работы и мероприятия по благоустройству в образовательных учреждениях</t>
  </si>
  <si>
    <t xml:space="preserve">  Основное мероприятие 3.1. Организация предоставления доступного современного качественного дополнительного образования</t>
  </si>
  <si>
    <t>Мероприятие 3.1.2. Обеспечение функционирования МБУ ДО «ДДТ», МБУ ДО «ДЮСШ №1», МБУ ДО «СЮН», создание условий для осуществления воспитательно-образовательного процесса</t>
  </si>
  <si>
    <t>Мероприятие 3.1.7. Проведение ремонтных работ и мероприятий по благоустройству в учреждениях дополнительного образования (МБУ ДО "ДЮСШ № 1", МБУ ДО "ДДТ", МБУ ДО "СЮН")</t>
  </si>
  <si>
    <t>Основное мероприятие 3.2. Проведение мероприятий с социально активными и творческими учащимися</t>
  </si>
  <si>
    <t>Основное мероприятие 4.1. Организация отдыха и оздоровления детей и подростков на базе детских оздоровительных лагерей</t>
  </si>
  <si>
    <t>Мероприятие 4.1.1. Организация работы детского оздоровительного лагеря «Смена».</t>
  </si>
  <si>
    <t>Мероприятие 4.1.2. Организация работы детского оздоровительного лагеря «Юность»</t>
  </si>
  <si>
    <t xml:space="preserve"> Основное мероприятие 4.2. Организация отдыха и занятости молодежи и несовершеннолетних на базе общеобразовательных учреждений.</t>
  </si>
  <si>
    <t>Мероприятие 4.2.1. Организация работы лагерей с дневным пребыванием детей на базе общеобразовательных учреждений.</t>
  </si>
  <si>
    <t>Мероприятие 4.2.4. Организация трудовой занятости молодежи и несовершеннолетних, в том числе состоящих на учете в общеобразовательных организациях и правоохранительных органах, в летний период.</t>
  </si>
  <si>
    <t>Подпрограмма 5 «Обеспечение организационных, информационных и методических профессиональных потребностей педагогических и руководящих работников образовательных учреждений»</t>
  </si>
  <si>
    <t>Основное мероприятие 5.1. Создание организационно - управленческих, информационно-методических условий, ориентированных на обеспечение доступности качественного образования</t>
  </si>
  <si>
    <t>Мероприятие 5.1.3. Обеспечение деятельности Территориальной психолого-медико-педагогической комиссии</t>
  </si>
  <si>
    <t>Мероприятие 5.1.4. Обеспечение деятельности МКУ «ИМЦ»</t>
  </si>
  <si>
    <t>Наименование муниципальной программы, подпрограммы, основного мероприятия, мероприятия, проекта</t>
  </si>
  <si>
    <t>1.</t>
  </si>
  <si>
    <t>2.</t>
  </si>
  <si>
    <t>2.1.</t>
  </si>
  <si>
    <t>2.1.2.</t>
  </si>
  <si>
    <t>2.1.4.</t>
  </si>
  <si>
    <t>2.1.5.</t>
  </si>
  <si>
    <t>2.2.</t>
  </si>
  <si>
    <t>3.</t>
  </si>
  <si>
    <t>3.1.</t>
  </si>
  <si>
    <t>3.1.2.</t>
  </si>
  <si>
    <t>3.1.3.</t>
  </si>
  <si>
    <t>3.2.</t>
  </si>
  <si>
    <t>4.</t>
  </si>
  <si>
    <t>4.1.</t>
  </si>
  <si>
    <t>4.1.1.</t>
  </si>
  <si>
    <t>4.1.2.</t>
  </si>
  <si>
    <t>4.2.</t>
  </si>
  <si>
    <t>4.2.1.</t>
  </si>
  <si>
    <t>4.3.</t>
  </si>
  <si>
    <t>5.</t>
  </si>
  <si>
    <t>5.1.</t>
  </si>
  <si>
    <t>х</t>
  </si>
  <si>
    <t>1.1.</t>
  </si>
  <si>
    <t>1.1.1.</t>
  </si>
  <si>
    <t>1.1.2.</t>
  </si>
  <si>
    <t xml:space="preserve">                                                                                                                                                                          (далее - муниципальная программа)</t>
  </si>
  <si>
    <t>Мероприятие 1.1.5. Софинансирование расходных обязательств органов местного самоуправления муниципальных образований Иркутской области по вопросам местного самоуправления по созданию условий для осуществления присмотра и ухода за детьми в муниципальных дошкольных образовательных организациях на обеспечение среднесуточного набора продуктов питания детей, страдающих туберкулезной интоксикацией и (или) находящихся под диспансерным наблюдением у фтизиатра  посещающих группы оздоровительной направленности в муниципальных дошкольных образовательных организациях, расположенных на территории Иркутской области</t>
  </si>
  <si>
    <t>Федеральный бюджет</t>
  </si>
  <si>
    <t>Основное мероприятие 6.1. Проект  «Успех каждого ребенка»</t>
  </si>
  <si>
    <t>Основное мероприятие 6.2. Проект «Учитель будущего»</t>
  </si>
  <si>
    <t>2.1.7.</t>
  </si>
  <si>
    <t>2.1.8.</t>
  </si>
  <si>
    <t xml:space="preserve">Мероприятие 2.1.8. 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 </t>
  </si>
  <si>
    <t>Мероприятие 2.1.9.  Обеспечение выплат ежемесячного денежного вознаграждения за классное руководство педагогическим работникам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общеобразовательные программы</t>
  </si>
  <si>
    <t>Мероприятие 3.1.8. Обеспечение функционирования системы персонифицированного финансирования дополнительного образования детей</t>
  </si>
  <si>
    <t>6.</t>
  </si>
  <si>
    <t>6.1.</t>
  </si>
  <si>
    <t xml:space="preserve"> МКУ «ИМЦ», МБУ ДО</t>
  </si>
  <si>
    <t>6.1.1.</t>
  </si>
  <si>
    <t xml:space="preserve"> МКУ «ИМЦ»</t>
  </si>
  <si>
    <t>6.1.2.</t>
  </si>
  <si>
    <t>Мероприятие 6.1.1. Мероприятия, направленные на выявление одаренных детей</t>
  </si>
  <si>
    <t>Мероприятие 6.1.2. Проведение мероприятий с социально активными и творческими учащимися</t>
  </si>
  <si>
    <t xml:space="preserve">6.2. </t>
  </si>
  <si>
    <t>6.2.1.</t>
  </si>
  <si>
    <t>Мероприятие 6.2.1.  Проведение конкурсов профессионального мастерства, конференций</t>
  </si>
  <si>
    <t>Мероприятие 3.1.3.  Обеспечение функционирования МБУ ДО «ДМШ», МБУ ДО «ДХШ», создание условий для осуществления воспитательно-образовательного процесса</t>
  </si>
  <si>
    <t>1.1.3.</t>
  </si>
  <si>
    <t>Доля обучающихся, получающих начальное общее образование в государственных и муниципальных образовательных организациях, получающих бесплатное горячее питание, к общему количеству обучающихся, получающих начальное общее образование в государственных и муниципальных образовательных организациях.</t>
  </si>
  <si>
    <t>3.2.1.</t>
  </si>
  <si>
    <t>3.2.2.</t>
  </si>
  <si>
    <t>4.2.2.</t>
  </si>
  <si>
    <t xml:space="preserve">Количество детей, охваченных отдыхом в лагерях с дневным пребыванием детей. </t>
  </si>
  <si>
    <t xml:space="preserve"> Доля педагогических работников образовательных учреждений, имеющих аттестацию, в общей численности педагогических работников образовательных учреждений.                 </t>
  </si>
  <si>
    <t xml:space="preserve"> Удельный вес числа образовательных учреждений, обеспечивающих предоставление нормативно закрепленного перечня сведений о своей деятельности на официальных сайтах, в общем числе образовательных учреждений.    </t>
  </si>
  <si>
    <t xml:space="preserve"> Доля успевающих учеников общеобразовательных учреждений в общем контингенте обучающихся общеобразовательных учреждений.                                                                                                                        </t>
  </si>
  <si>
    <t xml:space="preserve"> Доля детей в возрасте от 5 до 18 лет, охваченных дополнительным образованием </t>
  </si>
  <si>
    <t>Количество молодежи и несовершеннолетних, в том числе состоящих на учете в общеобразовательных учреждениях и правоохранительных органах, охваченных трудовой занятостью в каникулярное время</t>
  </si>
  <si>
    <t xml:space="preserve"> </t>
  </si>
  <si>
    <t>Мероприятие 1.1.3.  Проведение противопожарных мероприятий в дошкольных образовательных учреждениях</t>
  </si>
  <si>
    <t>1.4.</t>
  </si>
  <si>
    <t>Мероприятие 2.1.3.  Проведение противопожарных мероприятий в общеобразовательных учреждениях</t>
  </si>
  <si>
    <t>3.1.4.</t>
  </si>
  <si>
    <t>Мероприятие 3.1.4.  Проведение противопожарных мероприятий в учреждениях дополнительного образования</t>
  </si>
  <si>
    <t>3.1.8.</t>
  </si>
  <si>
    <t>Мероприятие 3.2.6. Мероприятия по формированию семейных ценностей</t>
  </si>
  <si>
    <t>Мероприятие 4.2.2.  Софинансирование расходных обязательств органов местного самоуправления муниципальных образований Иркутской области по вопросам местного значения по организации отдыха детей в каникулярное время на оплату стоимости набора продуктов питания в лагерях с дневным пребыванием детей, организованных органами местного самоуправления муниципальных образований Иркутской области за счет средств  областного бюджета</t>
  </si>
  <si>
    <t xml:space="preserve"> МБОУ, МБУ ДО</t>
  </si>
  <si>
    <t xml:space="preserve">Приложение 2 к отчету                                                           </t>
  </si>
  <si>
    <t>Доля педагогических работников общеобразовательных организаций, получивших вознаграждение за классное руководство, в общей численности педагогических работников такой категории</t>
  </si>
  <si>
    <t>Количество муниципальных образовательных учреждений, охваченных организационно-управленческими, информационно-методическими услугами.</t>
  </si>
  <si>
    <t>Доля детей от 1 года до 8 лет, охваченных дошкольным образованием от общего числа детей, в возрасте от 1 года до 8 лет</t>
  </si>
  <si>
    <t>Основное мероприятие 2.39. Приобретение учебников и учебных пособий, а так же учебно-методических материалов</t>
  </si>
  <si>
    <t>Основное мероприятие 2.40. Финансовое обеспечение мероприятий по обеспечению деятельности советников директора по воспитанию и взаимодействию с детскими общественными объединениями в муниципальных общеобразовательных организациях в Иркутской области</t>
  </si>
  <si>
    <t xml:space="preserve">Количество общеобразовательных организаций, обеспеченных учебниками и учебными пособиями, а также учебно-методическими материалами, необходимыми для реализации образовательных программ </t>
  </si>
  <si>
    <t xml:space="preserve">Доля  общеобразовательных организаций, в которых введена должность советник директора по взаимодействию с детскимиобщественными объединениями в государственных и муниципальных организациях города Усолье-Сибирское  </t>
  </si>
  <si>
    <t xml:space="preserve"> Причины </t>
  </si>
  <si>
    <t xml:space="preserve">Доля детей в возрасте от 5 до 18 лет, имеющих право на получение дополнительного образования в рамках системы персонифицированного финансирования </t>
  </si>
  <si>
    <t>Целевые средства</t>
  </si>
  <si>
    <t>Цеевые средства</t>
  </si>
  <si>
    <t>Основное мероприятие 3.2.4. Мероприятия экологической направленности</t>
  </si>
  <si>
    <t xml:space="preserve">                    МБДОУ</t>
  </si>
  <si>
    <t>Количество общеобразовательных организаций, реализующих инициативные проекты на территории города Усолье-Сибирское</t>
  </si>
  <si>
    <t>Количество организаций дополнительного образования, реализующих инициативные проекты/проекты народных инициатив на территории города Усолье-Сибирское</t>
  </si>
  <si>
    <t xml:space="preserve">Доля учителей общеобразовательных организаций, вовлеченных в национальную систему профессионального роста педагогических работников </t>
  </si>
  <si>
    <t>Мероприятие 3.2.5. Праздничные мероприятия для обучающихся образовательных организаций</t>
  </si>
  <si>
    <t>1.2.</t>
  </si>
  <si>
    <t>1.5.</t>
  </si>
  <si>
    <t>1.6.</t>
  </si>
  <si>
    <t>2.1.1.</t>
  </si>
  <si>
    <t>2.1.3.</t>
  </si>
  <si>
    <t>2.7.</t>
  </si>
  <si>
    <t>2.8.</t>
  </si>
  <si>
    <t>2.9.</t>
  </si>
  <si>
    <t>2.10.</t>
  </si>
  <si>
    <t>2.11.</t>
  </si>
  <si>
    <t>2.12.</t>
  </si>
  <si>
    <t>2.13.</t>
  </si>
  <si>
    <t>3.1.1.</t>
  </si>
  <si>
    <t>3.2.3.</t>
  </si>
  <si>
    <t>3.3.</t>
  </si>
  <si>
    <t>3.4.</t>
  </si>
  <si>
    <t>4.1.3.</t>
  </si>
  <si>
    <t>4.2.3.</t>
  </si>
  <si>
    <t>5.1.1.</t>
  </si>
  <si>
    <t>5.1.2.</t>
  </si>
  <si>
    <t>Муниципальная программа «Развитие образования» на 2019-2027 годы</t>
  </si>
  <si>
    <t>Муниципальная программа города Усолье-Сибирское «Развитие образования» на 2019-2027 годы</t>
  </si>
  <si>
    <t>Подпрограмма 1 «Развитие дошкольного образования города Усолье-Сибирское» на 2019-2027 годы</t>
  </si>
  <si>
    <t xml:space="preserve">Подпрограмма 2 «Развитие начального общего, основного общего, среднего общего образования 
города Усолье-Сибирское» на 2019-2027 годы
</t>
  </si>
  <si>
    <t>Подпрограмма 3 «Развитие дополнительного образования города Усолье-Сибирское» на 2019-2027 годы</t>
  </si>
  <si>
    <t>Подпрограмма 4 «Организация отдыха и занятости детей в каникулярное время» на 2019-2027 годы</t>
  </si>
  <si>
    <t>Подпрограмма 6 «Обеспечение условий реализации национального проекта «Образование» на муниципальном уровне» на 2020-2027 годы</t>
  </si>
  <si>
    <t>МБОУ, МБУ "Комбинат питания"</t>
  </si>
  <si>
    <t>Мероприятие 4.1.4. Организация работы детского оздоровительного лагеря «Восток»</t>
  </si>
  <si>
    <t>Доля общеобразовательных организаций, в которых введена должность советник директора по взаимодействию с детскими общественными объединениями в государственных и муниципальных общеобразовательных организациях города Усолье- Сибирское</t>
  </si>
  <si>
    <t>Количество дошкольных организаций, реализующих инициативные проекты/проекты народных инициатив на территории города Усолье-Сибирское</t>
  </si>
  <si>
    <t xml:space="preserve">                                                                                                       Мэр города                                                          М.В. Торопкин
 </t>
  </si>
  <si>
    <t>за 2025 год</t>
  </si>
  <si>
    <t>Объем финансирования, предусмотренный на 2025 год, руб.</t>
  </si>
  <si>
    <t>1.19. Капитальный ремонт МБОУ «Детский сад №6»</t>
  </si>
  <si>
    <t>МКУ "ГУКС"</t>
  </si>
  <si>
    <t>1.19.1.Обмерно-обследовательские работы, инженерно-геологические работы, микросейсморайонирование</t>
  </si>
  <si>
    <t>1.3.</t>
  </si>
  <si>
    <t>МБДОУ «Детский сад №44»</t>
  </si>
  <si>
    <t>МБДОУ «Детский сад №32»</t>
  </si>
  <si>
    <t>МБДОУ «Детский сад №42»</t>
  </si>
  <si>
    <t>1.7.</t>
  </si>
  <si>
    <t>1.8.</t>
  </si>
  <si>
    <t>1.9.</t>
  </si>
  <si>
    <t>МБДОУ «Детский сад №40»</t>
  </si>
  <si>
    <t>МБДОУ «Детский сад №5»</t>
  </si>
  <si>
    <t>2.2.1. Проведение ремонтных работ и мероприятий по благоустройству, оснащению в общеобразовательных учреждениях</t>
  </si>
  <si>
    <t>2.2.2. Проведение ремонтных работ и мероприятий по благоустройству в образовательных учреждениях</t>
  </si>
  <si>
    <t xml:space="preserve"> МБОУ «СОШ №16»</t>
  </si>
  <si>
    <t xml:space="preserve"> МБОУ «СОШ №13»</t>
  </si>
  <si>
    <t xml:space="preserve"> МБОУ «Лицей №1»</t>
  </si>
  <si>
    <t>МБОУ «Гимназия №9»</t>
  </si>
  <si>
    <t>Администрация города Усолье-Сибирское</t>
  </si>
  <si>
    <t>МБУ ДО "ДЮСШ №1"</t>
  </si>
  <si>
    <t xml:space="preserve">Экономия составила 59,22 руб. от проведения электронного аукциона </t>
  </si>
  <si>
    <t xml:space="preserve">
Экономия составила 83075,15 руб. в связи с фактической потребностью по обеспечению деятельности ДДТ.</t>
  </si>
  <si>
    <t>Плановое значение показателя мероприятия на 2025 год</t>
  </si>
  <si>
    <t>Доля общеобразовательных учреждений, оснастивших предметные кабинеты оборудованием, средствами обучения и воспитания</t>
  </si>
  <si>
    <t>Основное мероприятие 2.55.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 Иркутской области</t>
  </si>
  <si>
    <t>Основное мероприятие 2.57. Любимой школе - красивый двор</t>
  </si>
  <si>
    <t>Основное мероприятие 2.58. Радуга здоровья</t>
  </si>
  <si>
    <t>Основное мероприятие 2.59. Спорт – движение, жизнь, здоровье!</t>
  </si>
  <si>
    <t>Основное мероприятие 2.60. Зажигаем звезды!</t>
  </si>
  <si>
    <t>Основное мероприятие 2.61. Оснащение  предметных кабинетов муниципальных общеобразовательных организаций в Иркутской области оборудованием, средствами обучения и воспитания</t>
  </si>
  <si>
    <t xml:space="preserve">Экономия составила 172,47 руб. от проведения электронного аукциона </t>
  </si>
  <si>
    <t>Основное мероприятие 3.19. Спортивно - игровая площадка</t>
  </si>
  <si>
    <t>Основное мероприятие 3.20. Приобретение и установка спортивного оборудования для спортивной площадки МБУДО "ДЮСШ №1"</t>
  </si>
  <si>
    <t>Основное мероприятие 1.47. Правила дорожные - знать каждому положено!</t>
  </si>
  <si>
    <t>Основное мероприятие 1.48. Непоседы–спортивно-игровая площадка для дошколят</t>
  </si>
  <si>
    <t xml:space="preserve"> Основное мероприятие 1.49. Тропа здоровья</t>
  </si>
  <si>
    <t xml:space="preserve"> Основное мероприятие 1.50. Спортивно-оздоровительный комплекс "МАЛЫШИ – КРЕПЫШИ"</t>
  </si>
  <si>
    <t>Основное мероприятие 1.51. Спортивная площадка</t>
  </si>
  <si>
    <t>Основное мероприятие 4.5. Укрепление материально-технической базы спортивно-оздоровительного лагеря «Восток»</t>
  </si>
  <si>
    <t>Основное мероприятие 4.4. Укрепление материально-технической базы детского оздоровительного лагеря «Юность» (Софинансирование расходных обязательств органов местного самоуправления муниципальных образований Иркутской области по вопросам местного значения по организации отдыха детей в каникулярное время на укрепление материально-технической базы муниципальных учреждений, оказывающих услуги по организации отдыха и оздоровления детей в Иркутской области)</t>
  </si>
  <si>
    <t>Экономия составила 945 538,49 руб.  по обеспечению функционирования МБУ ДО «ДМШ», МБУ ДО «ДХШ», создание условий для осуществления воспитательно-образовательного процесса в связи с фактической потребностью.</t>
  </si>
  <si>
    <t>Экономия составила 125 888,76 руб. по обеспечению функционирования МБУ ДО «ДДТ», МБУ ДО «ДЮСШ №1», МБУ ДО «СЮН», создание условий для осуществления воспитательно-образовательного процесса в связи с фактической потребностью</t>
  </si>
  <si>
    <t xml:space="preserve">
Неисполнение составило 2 952 320,31 рублей. В течение 2025 года отсутствовала потребность в предоставлении субсидии юридическим лицам
</t>
  </si>
  <si>
    <t>Кредиторская задолженность (услуги связи, коммунальные расходы,  питание и др.)  составила 100 111,18 руб. Кредиторская задолженность оплачена в январе 2026 г.</t>
  </si>
  <si>
    <t xml:space="preserve">Кредиторская задолженность (услуги связи, коммунальные расходы,  питание и др.)  составила 142 640,55 руб. Кредиторская задолженность оплачена в январе 2026 г.
</t>
  </si>
  <si>
    <t>Кредиторская задолженность составила 215 641,25  руб. Кредиторская задолженность оплачена в январе 2026 г.</t>
  </si>
  <si>
    <t xml:space="preserve">Кредиторская задолженность (услуги связи, коммунальные расходы,  питание и др.)  составила 51 256,23 руб. Кредиторская задолженность оплачена в январе 2026 г.
</t>
  </si>
  <si>
    <t>Количество обучающихся, воспользовавшихся услугами общественного транспорта в целях доступности получения услуги начального общего, основного общего, среднего общего образования.</t>
  </si>
  <si>
    <t>Экономия составила 978,11 руб., в связи с фактической потребностью.</t>
  </si>
  <si>
    <t>Экономия составила 1 328,60 руб., в связи с фактической потребностью.</t>
  </si>
  <si>
    <t xml:space="preserve">Экономия составила 188,00 руб. от проведения электронного аукциона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</si>
</sst>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20" x14ac:knownFonts="1">
    <font>
      <sz val="11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7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8" fillId="0" borderId="0" applyFont="0" applyFill="0" applyBorder="0" applyAlignment="0" applyProtection="0"/>
  </cellStyleXfs>
  <cellXfs count="183">
    <xf numFmtId="0" fontId="0" fillId="0" borderId="0" xfId="0"/>
    <xf numFmtId="0" fontId="11" fillId="3" borderId="0" xfId="0" applyFont="1" applyFill="1"/>
    <xf numFmtId="0" fontId="11" fillId="3" borderId="0" xfId="0" applyFont="1" applyFill="1" applyAlignment="1">
      <alignment horizontal="center"/>
    </xf>
    <xf numFmtId="0" fontId="11" fillId="2" borderId="0" xfId="0" applyFont="1" applyFill="1"/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/>
    </xf>
    <xf numFmtId="4" fontId="11" fillId="2" borderId="0" xfId="0" applyNumberFormat="1" applyFont="1" applyFill="1" applyAlignment="1">
      <alignment wrapText="1"/>
    </xf>
    <xf numFmtId="164" fontId="11" fillId="2" borderId="0" xfId="1" applyFont="1" applyFill="1"/>
    <xf numFmtId="164" fontId="11" fillId="3" borderId="0" xfId="1" applyFont="1" applyFill="1"/>
    <xf numFmtId="164" fontId="11" fillId="4" borderId="0" xfId="1" applyFont="1" applyFill="1"/>
    <xf numFmtId="0" fontId="11" fillId="4" borderId="0" xfId="0" applyFont="1" applyFill="1"/>
    <xf numFmtId="0" fontId="11" fillId="0" borderId="0" xfId="0" applyFont="1"/>
    <xf numFmtId="164" fontId="11" fillId="0" borderId="0" xfId="1" applyFont="1" applyFill="1"/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4" fontId="6" fillId="0" borderId="2" xfId="0" applyNumberFormat="1" applyFont="1" applyBorder="1" applyAlignment="1">
      <alignment horizontal="center" vertical="top" wrapText="1"/>
    </xf>
    <xf numFmtId="2" fontId="11" fillId="0" borderId="0" xfId="0" applyNumberFormat="1" applyFont="1"/>
    <xf numFmtId="4" fontId="11" fillId="0" borderId="0" xfId="0" applyNumberFormat="1" applyFont="1"/>
    <xf numFmtId="4" fontId="5" fillId="0" borderId="2" xfId="0" applyNumberFormat="1" applyFont="1" applyBorder="1" applyAlignment="1">
      <alignment horizontal="center" vertical="center" wrapText="1"/>
    </xf>
    <xf numFmtId="4" fontId="19" fillId="0" borderId="2" xfId="0" applyNumberFormat="1" applyFont="1" applyBorder="1" applyAlignment="1">
      <alignment horizontal="center" vertical="top" wrapText="1"/>
    </xf>
    <xf numFmtId="4" fontId="13" fillId="0" borderId="0" xfId="0" applyNumberFormat="1" applyFont="1"/>
    <xf numFmtId="4" fontId="5" fillId="0" borderId="2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top" wrapText="1"/>
    </xf>
    <xf numFmtId="4" fontId="8" fillId="0" borderId="2" xfId="0" applyNumberFormat="1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vertical="top" wrapText="1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4" fontId="5" fillId="0" borderId="5" xfId="0" applyNumberFormat="1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4" fontId="5" fillId="0" borderId="15" xfId="0" applyNumberFormat="1" applyFont="1" applyBorder="1" applyAlignment="1">
      <alignment horizontal="center" vertical="top" wrapText="1"/>
    </xf>
    <xf numFmtId="4" fontId="8" fillId="0" borderId="3" xfId="0" applyNumberFormat="1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top" wrapText="1"/>
    </xf>
    <xf numFmtId="16" fontId="5" fillId="0" borderId="1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top" wrapText="1"/>
    </xf>
    <xf numFmtId="4" fontId="6" fillId="2" borderId="2" xfId="0" applyNumberFormat="1" applyFont="1" applyFill="1" applyBorder="1" applyAlignment="1">
      <alignment horizontal="center" vertical="top" wrapText="1"/>
    </xf>
    <xf numFmtId="4" fontId="5" fillId="2" borderId="2" xfId="0" applyNumberFormat="1" applyFont="1" applyFill="1" applyBorder="1" applyAlignment="1">
      <alignment horizontal="center" vertical="center" wrapText="1"/>
    </xf>
    <xf numFmtId="4" fontId="5" fillId="2" borderId="6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19" fillId="2" borderId="2" xfId="0" applyNumberFormat="1" applyFont="1" applyFill="1" applyBorder="1" applyAlignment="1">
      <alignment horizontal="center" vertical="top" wrapText="1"/>
    </xf>
    <xf numFmtId="4" fontId="5" fillId="2" borderId="6" xfId="0" applyNumberFormat="1" applyFont="1" applyFill="1" applyBorder="1" applyAlignment="1">
      <alignment horizontal="center" vertical="top" wrapText="1"/>
    </xf>
    <xf numFmtId="4" fontId="8" fillId="2" borderId="2" xfId="0" applyNumberFormat="1" applyFont="1" applyFill="1" applyBorder="1" applyAlignment="1">
      <alignment horizontal="center" vertical="top" wrapText="1"/>
    </xf>
    <xf numFmtId="4" fontId="16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vertical="top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8" fillId="0" borderId="6" xfId="0" applyFont="1" applyBorder="1" applyAlignment="1">
      <alignment vertical="top" wrapText="1"/>
    </xf>
    <xf numFmtId="0" fontId="8" fillId="0" borderId="3" xfId="0" applyFont="1" applyBorder="1" applyAlignment="1">
      <alignment horizontal="center" vertical="top"/>
    </xf>
    <xf numFmtId="0" fontId="9" fillId="0" borderId="0" xfId="0" applyFont="1" applyAlignment="1">
      <alignment vertical="top"/>
    </xf>
    <xf numFmtId="0" fontId="8" fillId="0" borderId="2" xfId="0" applyFont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top" wrapText="1"/>
    </xf>
    <xf numFmtId="3" fontId="5" fillId="2" borderId="2" xfId="0" applyNumberFormat="1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7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/>
    </xf>
    <xf numFmtId="4" fontId="16" fillId="0" borderId="4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top" wrapText="1"/>
    </xf>
    <xf numFmtId="0" fontId="0" fillId="0" borderId="4" xfId="0" applyBorder="1"/>
    <xf numFmtId="0" fontId="0" fillId="0" borderId="3" xfId="0" applyBorder="1"/>
    <xf numFmtId="0" fontId="11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2" xfId="0" applyBorder="1"/>
    <xf numFmtId="0" fontId="4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6" fontId="5" fillId="0" borderId="2" xfId="0" applyNumberFormat="1" applyFont="1" applyBorder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0" fontId="1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 wrapText="1"/>
    </xf>
    <xf numFmtId="4" fontId="16" fillId="0" borderId="2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4" fontId="5" fillId="0" borderId="5" xfId="0" applyNumberFormat="1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49" fontId="5" fillId="0" borderId="2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CCFF66"/>
      <color rgb="FF99FF33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50"/>
  <sheetViews>
    <sheetView tabSelected="1" view="pageBreakPreview" topLeftCell="F1" zoomScale="90" zoomScaleNormal="90" zoomScaleSheetLayoutView="90" zoomScalePageLayoutView="80" workbookViewId="0">
      <selection activeCell="M104" sqref="M104"/>
    </sheetView>
  </sheetViews>
  <sheetFormatPr defaultColWidth="9.109375" defaultRowHeight="13.8" x14ac:dyDescent="0.25"/>
  <cols>
    <col min="1" max="1" width="7.5546875" style="1" customWidth="1"/>
    <col min="2" max="2" width="40" style="1" customWidth="1"/>
    <col min="3" max="4" width="16.109375" style="1" customWidth="1"/>
    <col min="5" max="5" width="21.88671875" style="1" customWidth="1"/>
    <col min="6" max="6" width="19.5546875" style="3" customWidth="1"/>
    <col min="7" max="7" width="20.109375" style="1" customWidth="1"/>
    <col min="8" max="8" width="26.33203125" style="1" customWidth="1"/>
    <col min="9" max="9" width="16.33203125" style="1" customWidth="1"/>
    <col min="10" max="10" width="16.33203125" style="2" customWidth="1"/>
    <col min="11" max="11" width="53" style="82" customWidth="1"/>
    <col min="12" max="12" width="16.5546875" style="1" hidden="1" customWidth="1"/>
    <col min="13" max="13" width="19" style="1" customWidth="1"/>
    <col min="14" max="14" width="13" style="8" customWidth="1"/>
    <col min="15" max="15" width="42.44140625" style="1" customWidth="1"/>
    <col min="16" max="16384" width="9.109375" style="1"/>
  </cols>
  <sheetData>
    <row r="1" spans="1:15" s="3" customFormat="1" ht="23.25" customHeight="1" x14ac:dyDescent="0.25">
      <c r="A1" s="4"/>
      <c r="J1" s="5"/>
      <c r="K1" s="149" t="s">
        <v>117</v>
      </c>
      <c r="N1" s="7"/>
    </row>
    <row r="2" spans="1:15" s="3" customFormat="1" ht="24.75" customHeight="1" x14ac:dyDescent="0.25">
      <c r="A2" s="4"/>
      <c r="J2" s="5"/>
      <c r="K2" s="149"/>
      <c r="N2" s="7"/>
    </row>
    <row r="3" spans="1:15" s="3" customFormat="1" ht="17.399999999999999" x14ac:dyDescent="0.3">
      <c r="A3" s="150" t="s">
        <v>14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N3" s="7"/>
    </row>
    <row r="4" spans="1:15" s="3" customFormat="1" ht="17.399999999999999" x14ac:dyDescent="0.3">
      <c r="A4" s="150" t="s">
        <v>155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N4" s="7"/>
    </row>
    <row r="5" spans="1:15" s="153" customFormat="1" ht="15.6" x14ac:dyDescent="0.3">
      <c r="A5" s="153" t="s">
        <v>74</v>
      </c>
    </row>
    <row r="6" spans="1:15" s="3" customFormat="1" ht="18" x14ac:dyDescent="0.35">
      <c r="A6" s="152" t="s">
        <v>167</v>
      </c>
      <c r="B6" s="152"/>
      <c r="C6" s="152"/>
      <c r="D6" s="152"/>
      <c r="E6" s="152"/>
      <c r="F6" s="152"/>
      <c r="G6" s="152"/>
      <c r="H6" s="152"/>
      <c r="I6" s="152"/>
      <c r="J6" s="152"/>
      <c r="K6" s="152"/>
      <c r="N6" s="7"/>
    </row>
    <row r="7" spans="1:15" s="3" customFormat="1" ht="73.5" customHeight="1" x14ac:dyDescent="0.25">
      <c r="A7" s="13" t="s">
        <v>13</v>
      </c>
      <c r="B7" s="14" t="s">
        <v>48</v>
      </c>
      <c r="C7" s="14" t="s">
        <v>15</v>
      </c>
      <c r="D7" s="14" t="s">
        <v>0</v>
      </c>
      <c r="E7" s="14" t="s">
        <v>168</v>
      </c>
      <c r="F7" s="62" t="s">
        <v>1</v>
      </c>
      <c r="G7" s="14" t="s">
        <v>2</v>
      </c>
      <c r="H7" s="14" t="s">
        <v>16</v>
      </c>
      <c r="I7" s="14" t="s">
        <v>191</v>
      </c>
      <c r="J7" s="14" t="s">
        <v>3</v>
      </c>
      <c r="K7" s="71" t="s">
        <v>125</v>
      </c>
      <c r="M7" s="6"/>
      <c r="N7" s="7"/>
    </row>
    <row r="8" spans="1:15" s="3" customFormat="1" x14ac:dyDescent="0.25">
      <c r="A8" s="13">
        <v>1</v>
      </c>
      <c r="B8" s="14">
        <v>2</v>
      </c>
      <c r="C8" s="14">
        <v>3</v>
      </c>
      <c r="D8" s="14">
        <v>4</v>
      </c>
      <c r="E8" s="14">
        <v>5</v>
      </c>
      <c r="F8" s="62">
        <v>6</v>
      </c>
      <c r="G8" s="14">
        <v>7</v>
      </c>
      <c r="H8" s="14">
        <v>8</v>
      </c>
      <c r="I8" s="14">
        <v>9</v>
      </c>
      <c r="J8" s="14">
        <v>10</v>
      </c>
      <c r="K8" s="71">
        <v>11</v>
      </c>
      <c r="N8" s="7"/>
    </row>
    <row r="9" spans="1:15" s="11" customFormat="1" ht="30" customHeight="1" x14ac:dyDescent="0.25">
      <c r="A9" s="139" t="s">
        <v>156</v>
      </c>
      <c r="B9" s="140"/>
      <c r="C9" s="141"/>
      <c r="D9" s="15" t="s">
        <v>4</v>
      </c>
      <c r="E9" s="63">
        <f>E12+E11+E10+E13</f>
        <v>2446634133.2000003</v>
      </c>
      <c r="F9" s="63">
        <f>F12+F11+F10+F13</f>
        <v>2442014934.8800001</v>
      </c>
      <c r="G9" s="16">
        <f>F9/E9*100</f>
        <v>99.811201917878961</v>
      </c>
      <c r="H9" s="98" t="s">
        <v>70</v>
      </c>
      <c r="I9" s="98" t="s">
        <v>70</v>
      </c>
      <c r="J9" s="98" t="s">
        <v>70</v>
      </c>
      <c r="K9" s="98" t="s">
        <v>70</v>
      </c>
      <c r="L9" s="17">
        <f>E9/F9</f>
        <v>1.001891552035175</v>
      </c>
      <c r="M9" s="18"/>
      <c r="N9" s="12"/>
      <c r="O9" s="18"/>
    </row>
    <row r="10" spans="1:15" s="11" customFormat="1" ht="30" customHeight="1" x14ac:dyDescent="0.25">
      <c r="A10" s="142"/>
      <c r="B10" s="143"/>
      <c r="C10" s="144"/>
      <c r="D10" s="15" t="s">
        <v>76</v>
      </c>
      <c r="E10" s="16">
        <f>E47+E95</f>
        <v>151166223.52000001</v>
      </c>
      <c r="F10" s="16">
        <f>F47+F95</f>
        <v>151165225.72</v>
      </c>
      <c r="G10" s="16">
        <f t="shared" ref="G10:G13" si="0">F10/E10*100</f>
        <v>99.999339931912843</v>
      </c>
      <c r="H10" s="99"/>
      <c r="I10" s="99"/>
      <c r="J10" s="99"/>
      <c r="K10" s="99"/>
      <c r="L10" s="17"/>
      <c r="M10" s="18"/>
      <c r="N10" s="12"/>
      <c r="O10" s="18"/>
    </row>
    <row r="11" spans="1:15" s="11" customFormat="1" ht="31.5" customHeight="1" x14ac:dyDescent="0.25">
      <c r="A11" s="142"/>
      <c r="B11" s="143"/>
      <c r="C11" s="144"/>
      <c r="D11" s="15" t="s">
        <v>5</v>
      </c>
      <c r="E11" s="16">
        <f>E15+E48+E96+E116</f>
        <v>1843691320.4400001</v>
      </c>
      <c r="F11" s="16">
        <f>F15+F48+F96+F116</f>
        <v>1843690267.3199999</v>
      </c>
      <c r="G11" s="16">
        <f t="shared" si="0"/>
        <v>99.999942879809183</v>
      </c>
      <c r="H11" s="99"/>
      <c r="I11" s="99"/>
      <c r="J11" s="99"/>
      <c r="K11" s="99"/>
      <c r="M11" s="18"/>
      <c r="N11" s="12"/>
    </row>
    <row r="12" spans="1:15" s="11" customFormat="1" ht="30" customHeight="1" x14ac:dyDescent="0.25">
      <c r="A12" s="142"/>
      <c r="B12" s="143"/>
      <c r="C12" s="144"/>
      <c r="D12" s="15" t="s">
        <v>6</v>
      </c>
      <c r="E12" s="16">
        <f>E16+E49+E97+E117+E136+E141</f>
        <v>449616089.24000007</v>
      </c>
      <c r="F12" s="16">
        <f>F16+F49+F97+F117+F136+F141</f>
        <v>444998941.83000004</v>
      </c>
      <c r="G12" s="16">
        <f t="shared" si="0"/>
        <v>98.973091150317927</v>
      </c>
      <c r="H12" s="99"/>
      <c r="I12" s="99"/>
      <c r="J12" s="99"/>
      <c r="K12" s="99"/>
      <c r="M12" s="18"/>
      <c r="N12" s="12"/>
    </row>
    <row r="13" spans="1:15" s="11" customFormat="1" ht="30" customHeight="1" x14ac:dyDescent="0.25">
      <c r="A13" s="145"/>
      <c r="B13" s="146"/>
      <c r="C13" s="147"/>
      <c r="D13" s="15" t="s">
        <v>127</v>
      </c>
      <c r="E13" s="16">
        <f>E17+E50+E98</f>
        <v>2160500</v>
      </c>
      <c r="F13" s="16">
        <f>F17+F50+F98</f>
        <v>2160500.0099999998</v>
      </c>
      <c r="G13" s="16">
        <f t="shared" si="0"/>
        <v>100.00000046285582</v>
      </c>
      <c r="H13" s="100"/>
      <c r="I13" s="100"/>
      <c r="J13" s="100"/>
      <c r="K13" s="100"/>
      <c r="M13" s="18"/>
      <c r="N13" s="12"/>
    </row>
    <row r="14" spans="1:15" s="11" customFormat="1" ht="30" customHeight="1" x14ac:dyDescent="0.25">
      <c r="A14" s="114" t="s">
        <v>49</v>
      </c>
      <c r="B14" s="139" t="s">
        <v>157</v>
      </c>
      <c r="C14" s="141"/>
      <c r="D14" s="46" t="s">
        <v>7</v>
      </c>
      <c r="E14" s="60">
        <f>E15+E16+E17</f>
        <v>984778839.67999995</v>
      </c>
      <c r="F14" s="60">
        <f>F15+F16+F17</f>
        <v>984678728.5</v>
      </c>
      <c r="G14" s="43">
        <f t="shared" ref="G14:G102" si="1">F14/E14*100</f>
        <v>99.989834145905036</v>
      </c>
      <c r="H14" s="98" t="s">
        <v>70</v>
      </c>
      <c r="I14" s="98" t="s">
        <v>70</v>
      </c>
      <c r="J14" s="98" t="s">
        <v>70</v>
      </c>
      <c r="K14" s="98" t="s">
        <v>70</v>
      </c>
      <c r="L14" s="17">
        <f>E14/F14</f>
        <v>1.0001016688764592</v>
      </c>
      <c r="M14" s="18"/>
      <c r="N14" s="12"/>
      <c r="O14" s="18"/>
    </row>
    <row r="15" spans="1:15" s="11" customFormat="1" ht="26.4" x14ac:dyDescent="0.25">
      <c r="A15" s="115"/>
      <c r="B15" s="142"/>
      <c r="C15" s="144"/>
      <c r="D15" s="46" t="s">
        <v>5</v>
      </c>
      <c r="E15" s="43">
        <f>E19+E32+E35+E38+E41+E44</f>
        <v>907672200</v>
      </c>
      <c r="F15" s="43">
        <f>F19+F32+F35+F38+F41+F44</f>
        <v>907672199.99000001</v>
      </c>
      <c r="G15" s="43">
        <f>F15/E15*100</f>
        <v>99.999999998898275</v>
      </c>
      <c r="H15" s="99"/>
      <c r="I15" s="99"/>
      <c r="J15" s="99"/>
      <c r="K15" s="99"/>
      <c r="M15" s="18"/>
      <c r="N15" s="12"/>
    </row>
    <row r="16" spans="1:15" s="11" customFormat="1" ht="18.75" customHeight="1" x14ac:dyDescent="0.25">
      <c r="A16" s="115"/>
      <c r="B16" s="142"/>
      <c r="C16" s="144"/>
      <c r="D16" s="46" t="s">
        <v>6</v>
      </c>
      <c r="E16" s="43">
        <f>E20+E28+E29</f>
        <v>76034139.679999992</v>
      </c>
      <c r="F16" s="43">
        <f>F20+F28+F29</f>
        <v>75934028.499999985</v>
      </c>
      <c r="G16" s="43">
        <f>F16/E16*100</f>
        <v>99.868333908397815</v>
      </c>
      <c r="H16" s="99"/>
      <c r="I16" s="99"/>
      <c r="J16" s="99"/>
      <c r="K16" s="99"/>
      <c r="M16" s="18"/>
      <c r="N16" s="12"/>
    </row>
    <row r="17" spans="1:15" s="11" customFormat="1" ht="18.75" customHeight="1" x14ac:dyDescent="0.25">
      <c r="A17" s="116"/>
      <c r="B17" s="145"/>
      <c r="C17" s="147"/>
      <c r="D17" s="46" t="s">
        <v>127</v>
      </c>
      <c r="E17" s="43">
        <f>E33+E36+E39+E42+E45</f>
        <v>1072500</v>
      </c>
      <c r="F17" s="43">
        <f>F33+F36+F39+F42+F45</f>
        <v>1072500.01</v>
      </c>
      <c r="G17" s="43">
        <f>F17/E17*100</f>
        <v>100.00000093240094</v>
      </c>
      <c r="H17" s="100"/>
      <c r="I17" s="100"/>
      <c r="J17" s="100"/>
      <c r="K17" s="100"/>
      <c r="M17" s="18"/>
      <c r="N17" s="12"/>
    </row>
    <row r="18" spans="1:15" s="11" customFormat="1" ht="52.5" customHeight="1" x14ac:dyDescent="0.25">
      <c r="A18" s="148" t="s">
        <v>71</v>
      </c>
      <c r="B18" s="109" t="s">
        <v>25</v>
      </c>
      <c r="C18" s="108" t="s">
        <v>18</v>
      </c>
      <c r="D18" s="39" t="s">
        <v>7</v>
      </c>
      <c r="E18" s="19">
        <f>E19+E20</f>
        <v>972577645.94000006</v>
      </c>
      <c r="F18" s="64">
        <f>F19+F20</f>
        <v>972477534.75999999</v>
      </c>
      <c r="G18" s="43">
        <f t="shared" si="1"/>
        <v>99.989706613099941</v>
      </c>
      <c r="H18" s="89" t="s">
        <v>120</v>
      </c>
      <c r="I18" s="92">
        <v>56.3</v>
      </c>
      <c r="J18" s="92">
        <v>56.3</v>
      </c>
      <c r="K18" s="122"/>
      <c r="M18" s="18"/>
      <c r="N18" s="12"/>
      <c r="O18" s="155"/>
    </row>
    <row r="19" spans="1:15" s="11" customFormat="1" ht="26.4" x14ac:dyDescent="0.25">
      <c r="A19" s="110"/>
      <c r="B19" s="109"/>
      <c r="C19" s="108"/>
      <c r="D19" s="46" t="s">
        <v>5</v>
      </c>
      <c r="E19" s="43">
        <f>E22+E26</f>
        <v>898272200</v>
      </c>
      <c r="F19" s="60">
        <f>F22+F26</f>
        <v>898272200</v>
      </c>
      <c r="G19" s="43">
        <f t="shared" si="1"/>
        <v>100</v>
      </c>
      <c r="H19" s="90"/>
      <c r="I19" s="93"/>
      <c r="J19" s="93"/>
      <c r="K19" s="123"/>
      <c r="M19" s="18"/>
      <c r="N19" s="12"/>
      <c r="O19" s="156"/>
    </row>
    <row r="20" spans="1:15" s="11" customFormat="1" ht="24.75" customHeight="1" x14ac:dyDescent="0.25">
      <c r="A20" s="110"/>
      <c r="B20" s="109"/>
      <c r="C20" s="108"/>
      <c r="D20" s="46" t="s">
        <v>6</v>
      </c>
      <c r="E20" s="43">
        <f>E23+E24+E27</f>
        <v>74305445.939999998</v>
      </c>
      <c r="F20" s="60">
        <f>F23+F24+F27</f>
        <v>74205334.75999999</v>
      </c>
      <c r="G20" s="43">
        <f t="shared" si="1"/>
        <v>99.865270736574487</v>
      </c>
      <c r="H20" s="90"/>
      <c r="I20" s="93"/>
      <c r="J20" s="93"/>
      <c r="K20" s="124"/>
      <c r="M20" s="18"/>
      <c r="N20" s="12"/>
      <c r="O20" s="157"/>
    </row>
    <row r="21" spans="1:15" s="11" customFormat="1" ht="26.25" customHeight="1" x14ac:dyDescent="0.25">
      <c r="A21" s="110" t="s">
        <v>72</v>
      </c>
      <c r="B21" s="109" t="s">
        <v>26</v>
      </c>
      <c r="C21" s="108" t="s">
        <v>18</v>
      </c>
      <c r="D21" s="46" t="s">
        <v>7</v>
      </c>
      <c r="E21" s="43">
        <f>E22+E23</f>
        <v>966913610.59000003</v>
      </c>
      <c r="F21" s="60">
        <f>F22+F23</f>
        <v>966813499.40999997</v>
      </c>
      <c r="G21" s="43">
        <f>F21/E21*100</f>
        <v>99.989646315978632</v>
      </c>
      <c r="H21" s="90"/>
      <c r="I21" s="93"/>
      <c r="J21" s="93"/>
      <c r="K21" s="122" t="s">
        <v>212</v>
      </c>
      <c r="M21" s="18"/>
      <c r="N21" s="12"/>
    </row>
    <row r="22" spans="1:15" s="11" customFormat="1" ht="33.75" customHeight="1" x14ac:dyDescent="0.25">
      <c r="A22" s="110"/>
      <c r="B22" s="109"/>
      <c r="C22" s="108"/>
      <c r="D22" s="46" t="s">
        <v>5</v>
      </c>
      <c r="E22" s="60">
        <v>895402200</v>
      </c>
      <c r="F22" s="60">
        <v>895402200</v>
      </c>
      <c r="G22" s="43">
        <f t="shared" si="1"/>
        <v>100</v>
      </c>
      <c r="H22" s="90"/>
      <c r="I22" s="93"/>
      <c r="J22" s="93"/>
      <c r="K22" s="123"/>
      <c r="M22" s="18"/>
      <c r="N22" s="12"/>
    </row>
    <row r="23" spans="1:15" s="11" customFormat="1" ht="27" customHeight="1" x14ac:dyDescent="0.25">
      <c r="A23" s="110"/>
      <c r="B23" s="109"/>
      <c r="C23" s="108"/>
      <c r="D23" s="46" t="s">
        <v>6</v>
      </c>
      <c r="E23" s="60">
        <v>71511410.590000004</v>
      </c>
      <c r="F23" s="60">
        <v>71411299.409999996</v>
      </c>
      <c r="G23" s="43">
        <f t="shared" si="1"/>
        <v>99.860006704980293</v>
      </c>
      <c r="H23" s="90"/>
      <c r="I23" s="93"/>
      <c r="J23" s="93"/>
      <c r="K23" s="124"/>
      <c r="M23" s="18"/>
      <c r="N23" s="12"/>
    </row>
    <row r="24" spans="1:15" s="11" customFormat="1" ht="93.75" customHeight="1" x14ac:dyDescent="0.25">
      <c r="A24" s="40" t="s">
        <v>73</v>
      </c>
      <c r="B24" s="41" t="s">
        <v>108</v>
      </c>
      <c r="C24" s="35" t="s">
        <v>18</v>
      </c>
      <c r="D24" s="46" t="s">
        <v>6</v>
      </c>
      <c r="E24" s="60">
        <v>2510055.35</v>
      </c>
      <c r="F24" s="60">
        <v>2510055.35</v>
      </c>
      <c r="G24" s="43">
        <f t="shared" si="1"/>
        <v>100</v>
      </c>
      <c r="H24" s="90"/>
      <c r="I24" s="93"/>
      <c r="J24" s="93"/>
      <c r="K24" s="72" t="s">
        <v>107</v>
      </c>
      <c r="M24" s="18"/>
      <c r="N24" s="12"/>
    </row>
    <row r="25" spans="1:15" s="11" customFormat="1" ht="29.25" customHeight="1" x14ac:dyDescent="0.25">
      <c r="A25" s="110" t="s">
        <v>96</v>
      </c>
      <c r="B25" s="121" t="s">
        <v>75</v>
      </c>
      <c r="C25" s="108" t="s">
        <v>18</v>
      </c>
      <c r="D25" s="46" t="s">
        <v>7</v>
      </c>
      <c r="E25" s="43">
        <f>E26+E27</f>
        <v>3153980</v>
      </c>
      <c r="F25" s="60">
        <f>F26+F27</f>
        <v>3153980</v>
      </c>
      <c r="G25" s="43">
        <f t="shared" si="1"/>
        <v>100</v>
      </c>
      <c r="H25" s="90"/>
      <c r="I25" s="93"/>
      <c r="J25" s="93"/>
      <c r="K25" s="122"/>
      <c r="L25" s="18">
        <f>E25-F25</f>
        <v>0</v>
      </c>
      <c r="M25" s="18"/>
      <c r="N25" s="12"/>
    </row>
    <row r="26" spans="1:15" s="11" customFormat="1" ht="35.25" customHeight="1" x14ac:dyDescent="0.25">
      <c r="A26" s="110"/>
      <c r="B26" s="121"/>
      <c r="C26" s="108"/>
      <c r="D26" s="46" t="s">
        <v>5</v>
      </c>
      <c r="E26" s="60">
        <v>2870000</v>
      </c>
      <c r="F26" s="60">
        <f>E26</f>
        <v>2870000</v>
      </c>
      <c r="G26" s="43">
        <f t="shared" si="1"/>
        <v>100</v>
      </c>
      <c r="H26" s="90"/>
      <c r="I26" s="93"/>
      <c r="J26" s="93"/>
      <c r="K26" s="123"/>
      <c r="L26" s="18">
        <f t="shared" ref="L26" si="2">E26-F26</f>
        <v>0</v>
      </c>
      <c r="M26" s="18"/>
      <c r="N26" s="12"/>
    </row>
    <row r="27" spans="1:15" s="11" customFormat="1" ht="148.5" customHeight="1" x14ac:dyDescent="0.25">
      <c r="A27" s="110"/>
      <c r="B27" s="121"/>
      <c r="C27" s="108"/>
      <c r="D27" s="46" t="s">
        <v>6</v>
      </c>
      <c r="E27" s="60">
        <v>283980</v>
      </c>
      <c r="F27" s="60">
        <f>E27</f>
        <v>283980</v>
      </c>
      <c r="G27" s="43">
        <f t="shared" si="1"/>
        <v>100</v>
      </c>
      <c r="H27" s="91"/>
      <c r="I27" s="94"/>
      <c r="J27" s="94"/>
      <c r="K27" s="124"/>
      <c r="L27" s="18">
        <f>E27-F27</f>
        <v>0</v>
      </c>
      <c r="M27" s="18"/>
      <c r="N27" s="12"/>
    </row>
    <row r="28" spans="1:15" s="11" customFormat="1" ht="100.5" customHeight="1" x14ac:dyDescent="0.25">
      <c r="A28" s="40" t="s">
        <v>135</v>
      </c>
      <c r="B28" s="44" t="s">
        <v>27</v>
      </c>
      <c r="C28" s="39" t="s">
        <v>130</v>
      </c>
      <c r="D28" s="46" t="s">
        <v>6</v>
      </c>
      <c r="E28" s="60">
        <v>1528693.74</v>
      </c>
      <c r="F28" s="60">
        <f>E28</f>
        <v>1528693.74</v>
      </c>
      <c r="G28" s="43">
        <f t="shared" ref="G28:G30" si="3">F28/E28*100</f>
        <v>100</v>
      </c>
      <c r="H28" s="53" t="s">
        <v>11</v>
      </c>
      <c r="I28" s="54">
        <v>0</v>
      </c>
      <c r="J28" s="54">
        <v>0</v>
      </c>
      <c r="K28" s="73"/>
      <c r="M28" s="18"/>
      <c r="N28" s="12"/>
    </row>
    <row r="29" spans="1:15" s="11" customFormat="1" ht="47.25" customHeight="1" x14ac:dyDescent="0.25">
      <c r="A29" s="61" t="s">
        <v>172</v>
      </c>
      <c r="B29" s="44" t="s">
        <v>169</v>
      </c>
      <c r="C29" s="39" t="s">
        <v>170</v>
      </c>
      <c r="D29" s="46" t="s">
        <v>6</v>
      </c>
      <c r="E29" s="60">
        <f>E30</f>
        <v>200000</v>
      </c>
      <c r="F29" s="60">
        <f>E29</f>
        <v>200000</v>
      </c>
      <c r="G29" s="43">
        <f t="shared" si="3"/>
        <v>100</v>
      </c>
      <c r="H29" s="53"/>
      <c r="I29" s="54"/>
      <c r="J29" s="54"/>
      <c r="K29" s="73"/>
      <c r="M29" s="18"/>
      <c r="N29" s="12"/>
    </row>
    <row r="30" spans="1:15" s="11" customFormat="1" ht="45.75" customHeight="1" x14ac:dyDescent="0.25">
      <c r="A30" s="61" t="s">
        <v>109</v>
      </c>
      <c r="B30" s="44" t="s">
        <v>171</v>
      </c>
      <c r="C30" s="39" t="s">
        <v>170</v>
      </c>
      <c r="D30" s="46" t="s">
        <v>6</v>
      </c>
      <c r="E30" s="60">
        <v>200000</v>
      </c>
      <c r="F30" s="60">
        <f>E30</f>
        <v>200000</v>
      </c>
      <c r="G30" s="43">
        <f t="shared" si="3"/>
        <v>100</v>
      </c>
      <c r="H30" s="53"/>
      <c r="I30" s="54"/>
      <c r="J30" s="54"/>
      <c r="K30" s="73"/>
      <c r="M30" s="18"/>
      <c r="N30" s="12"/>
    </row>
    <row r="31" spans="1:15" s="11" customFormat="1" ht="28.5" customHeight="1" x14ac:dyDescent="0.25">
      <c r="A31" s="114" t="s">
        <v>136</v>
      </c>
      <c r="B31" s="111" t="s">
        <v>202</v>
      </c>
      <c r="C31" s="117" t="s">
        <v>173</v>
      </c>
      <c r="D31" s="46" t="s">
        <v>7</v>
      </c>
      <c r="E31" s="43">
        <f>E32+E33</f>
        <v>2222500</v>
      </c>
      <c r="F31" s="60">
        <f>F32+F33</f>
        <v>2222500</v>
      </c>
      <c r="G31" s="43">
        <f t="shared" ref="G31:G33" si="4">F31/E31*100</f>
        <v>100</v>
      </c>
      <c r="H31" s="136" t="s">
        <v>165</v>
      </c>
      <c r="I31" s="95">
        <v>5</v>
      </c>
      <c r="J31" s="95">
        <v>5</v>
      </c>
      <c r="K31" s="133" t="s">
        <v>107</v>
      </c>
      <c r="M31" s="18"/>
      <c r="N31" s="12"/>
    </row>
    <row r="32" spans="1:15" s="11" customFormat="1" ht="30.75" customHeight="1" x14ac:dyDescent="0.25">
      <c r="A32" s="115"/>
      <c r="B32" s="112"/>
      <c r="C32" s="118"/>
      <c r="D32" s="46" t="s">
        <v>5</v>
      </c>
      <c r="E32" s="60">
        <v>2000000</v>
      </c>
      <c r="F32" s="60">
        <v>2000000</v>
      </c>
      <c r="G32" s="43">
        <f t="shared" si="4"/>
        <v>100</v>
      </c>
      <c r="H32" s="137"/>
      <c r="I32" s="96"/>
      <c r="J32" s="96"/>
      <c r="K32" s="134"/>
      <c r="M32" s="18"/>
      <c r="N32" s="12"/>
    </row>
    <row r="33" spans="1:14" s="11" customFormat="1" ht="25.5" customHeight="1" x14ac:dyDescent="0.25">
      <c r="A33" s="115"/>
      <c r="B33" s="112"/>
      <c r="C33" s="118"/>
      <c r="D33" s="46" t="s">
        <v>127</v>
      </c>
      <c r="E33" s="60">
        <v>222500</v>
      </c>
      <c r="F33" s="60">
        <v>222500</v>
      </c>
      <c r="G33" s="43">
        <f t="shared" si="4"/>
        <v>100</v>
      </c>
      <c r="H33" s="137"/>
      <c r="I33" s="96"/>
      <c r="J33" s="96"/>
      <c r="K33" s="134"/>
      <c r="M33" s="18"/>
      <c r="N33" s="12"/>
    </row>
    <row r="34" spans="1:14" s="11" customFormat="1" ht="24.75" customHeight="1" x14ac:dyDescent="0.25">
      <c r="A34" s="114" t="s">
        <v>137</v>
      </c>
      <c r="B34" s="111" t="s">
        <v>203</v>
      </c>
      <c r="C34" s="117" t="s">
        <v>174</v>
      </c>
      <c r="D34" s="46" t="s">
        <v>7</v>
      </c>
      <c r="E34" s="43">
        <f>E35+E36</f>
        <v>2000000</v>
      </c>
      <c r="F34" s="60">
        <f>F35+F36</f>
        <v>2000000</v>
      </c>
      <c r="G34" s="43">
        <f t="shared" ref="G34:G36" si="5">F34/E34*100</f>
        <v>100</v>
      </c>
      <c r="H34" s="137"/>
      <c r="I34" s="96"/>
      <c r="J34" s="96"/>
      <c r="K34" s="133"/>
      <c r="M34" s="18"/>
      <c r="N34" s="12"/>
    </row>
    <row r="35" spans="1:14" s="11" customFormat="1" ht="25.5" customHeight="1" x14ac:dyDescent="0.25">
      <c r="A35" s="115"/>
      <c r="B35" s="112"/>
      <c r="C35" s="118"/>
      <c r="D35" s="46" t="s">
        <v>5</v>
      </c>
      <c r="E35" s="60">
        <v>1800000</v>
      </c>
      <c r="F35" s="60">
        <v>1800000</v>
      </c>
      <c r="G35" s="43">
        <f t="shared" si="5"/>
        <v>100</v>
      </c>
      <c r="H35" s="137"/>
      <c r="I35" s="96"/>
      <c r="J35" s="96"/>
      <c r="K35" s="134"/>
      <c r="M35" s="18"/>
      <c r="N35" s="12"/>
    </row>
    <row r="36" spans="1:14" s="11" customFormat="1" ht="28.5" customHeight="1" x14ac:dyDescent="0.25">
      <c r="A36" s="115"/>
      <c r="B36" s="112"/>
      <c r="C36" s="118"/>
      <c r="D36" s="46" t="s">
        <v>127</v>
      </c>
      <c r="E36" s="60">
        <v>200000</v>
      </c>
      <c r="F36" s="60">
        <v>200000</v>
      </c>
      <c r="G36" s="43">
        <f t="shared" si="5"/>
        <v>100</v>
      </c>
      <c r="H36" s="137"/>
      <c r="I36" s="96"/>
      <c r="J36" s="96"/>
      <c r="K36" s="134"/>
      <c r="M36" s="18"/>
      <c r="N36" s="12"/>
    </row>
    <row r="37" spans="1:14" s="11" customFormat="1" ht="26.25" customHeight="1" x14ac:dyDescent="0.25">
      <c r="A37" s="114" t="s">
        <v>176</v>
      </c>
      <c r="B37" s="111" t="s">
        <v>204</v>
      </c>
      <c r="C37" s="117" t="s">
        <v>175</v>
      </c>
      <c r="D37" s="46" t="s">
        <v>7</v>
      </c>
      <c r="E37" s="43">
        <f>E38+E39</f>
        <v>2000000</v>
      </c>
      <c r="F37" s="60">
        <f>E37</f>
        <v>2000000</v>
      </c>
      <c r="G37" s="43">
        <f t="shared" ref="G37:G39" si="6">F37/E37*100</f>
        <v>100</v>
      </c>
      <c r="H37" s="137"/>
      <c r="I37" s="96"/>
      <c r="J37" s="96"/>
      <c r="K37" s="133"/>
      <c r="M37" s="18"/>
      <c r="N37" s="12"/>
    </row>
    <row r="38" spans="1:14" s="11" customFormat="1" ht="29.25" customHeight="1" x14ac:dyDescent="0.25">
      <c r="A38" s="115"/>
      <c r="B38" s="112"/>
      <c r="C38" s="118"/>
      <c r="D38" s="46" t="s">
        <v>5</v>
      </c>
      <c r="E38" s="60">
        <v>1800000</v>
      </c>
      <c r="F38" s="60">
        <v>1800000</v>
      </c>
      <c r="G38" s="43">
        <f t="shared" si="6"/>
        <v>100</v>
      </c>
      <c r="H38" s="137"/>
      <c r="I38" s="96"/>
      <c r="J38" s="96"/>
      <c r="K38" s="134"/>
      <c r="M38" s="18"/>
      <c r="N38" s="12"/>
    </row>
    <row r="39" spans="1:14" s="11" customFormat="1" ht="29.25" customHeight="1" x14ac:dyDescent="0.25">
      <c r="A39" s="115"/>
      <c r="B39" s="112"/>
      <c r="C39" s="118"/>
      <c r="D39" s="46" t="s">
        <v>127</v>
      </c>
      <c r="E39" s="60">
        <v>200000</v>
      </c>
      <c r="F39" s="60">
        <v>200000</v>
      </c>
      <c r="G39" s="43">
        <f t="shared" si="6"/>
        <v>100</v>
      </c>
      <c r="H39" s="137"/>
      <c r="I39" s="96"/>
      <c r="J39" s="96"/>
      <c r="K39" s="134"/>
      <c r="M39" s="18"/>
      <c r="N39" s="12"/>
    </row>
    <row r="40" spans="1:14" s="11" customFormat="1" ht="29.25" customHeight="1" x14ac:dyDescent="0.25">
      <c r="A40" s="110" t="s">
        <v>177</v>
      </c>
      <c r="B40" s="109" t="s">
        <v>205</v>
      </c>
      <c r="C40" s="108" t="s">
        <v>179</v>
      </c>
      <c r="D40" s="46" t="s">
        <v>7</v>
      </c>
      <c r="E40" s="43">
        <f>E41+E42</f>
        <v>2250000</v>
      </c>
      <c r="F40" s="60">
        <f>E40</f>
        <v>2250000</v>
      </c>
      <c r="G40" s="43">
        <f t="shared" ref="G40:G42" si="7">F40/E40*100</f>
        <v>100</v>
      </c>
      <c r="H40" s="137"/>
      <c r="I40" s="96"/>
      <c r="J40" s="96"/>
      <c r="K40" s="74"/>
      <c r="M40" s="18"/>
      <c r="N40" s="12"/>
    </row>
    <row r="41" spans="1:14" s="11" customFormat="1" ht="29.25" customHeight="1" x14ac:dyDescent="0.25">
      <c r="A41" s="110"/>
      <c r="B41" s="109"/>
      <c r="C41" s="108"/>
      <c r="D41" s="46" t="s">
        <v>5</v>
      </c>
      <c r="E41" s="43">
        <v>2000000</v>
      </c>
      <c r="F41" s="60">
        <v>1999999.99</v>
      </c>
      <c r="G41" s="43">
        <f t="shared" si="7"/>
        <v>99.999999500000001</v>
      </c>
      <c r="H41" s="137"/>
      <c r="I41" s="96"/>
      <c r="J41" s="96"/>
      <c r="K41" s="74"/>
      <c r="M41" s="18"/>
      <c r="N41" s="12"/>
    </row>
    <row r="42" spans="1:14" s="11" customFormat="1" ht="29.25" customHeight="1" x14ac:dyDescent="0.25">
      <c r="A42" s="110"/>
      <c r="B42" s="109"/>
      <c r="C42" s="108"/>
      <c r="D42" s="46" t="s">
        <v>127</v>
      </c>
      <c r="E42" s="43">
        <v>250000</v>
      </c>
      <c r="F42" s="60">
        <v>250000.01</v>
      </c>
      <c r="G42" s="43">
        <f t="shared" si="7"/>
        <v>100.000004</v>
      </c>
      <c r="H42" s="137"/>
      <c r="I42" s="96"/>
      <c r="J42" s="96"/>
      <c r="K42" s="74"/>
      <c r="M42" s="18"/>
      <c r="N42" s="12"/>
    </row>
    <row r="43" spans="1:14" s="11" customFormat="1" ht="29.25" customHeight="1" x14ac:dyDescent="0.25">
      <c r="A43" s="110" t="s">
        <v>178</v>
      </c>
      <c r="B43" s="109" t="s">
        <v>206</v>
      </c>
      <c r="C43" s="108" t="s">
        <v>180</v>
      </c>
      <c r="D43" s="46" t="s">
        <v>7</v>
      </c>
      <c r="E43" s="43">
        <f>E44+E45</f>
        <v>2000000</v>
      </c>
      <c r="F43" s="60">
        <f>E43</f>
        <v>2000000</v>
      </c>
      <c r="G43" s="43">
        <f t="shared" ref="G43:G45" si="8">F43/E43*100</f>
        <v>100</v>
      </c>
      <c r="H43" s="137"/>
      <c r="I43" s="96"/>
      <c r="J43" s="96"/>
      <c r="K43" s="74"/>
      <c r="M43" s="18"/>
      <c r="N43" s="12"/>
    </row>
    <row r="44" spans="1:14" s="11" customFormat="1" ht="29.25" customHeight="1" x14ac:dyDescent="0.25">
      <c r="A44" s="110"/>
      <c r="B44" s="109"/>
      <c r="C44" s="108"/>
      <c r="D44" s="46" t="s">
        <v>5</v>
      </c>
      <c r="E44" s="43">
        <v>1800000</v>
      </c>
      <c r="F44" s="60">
        <v>1800000</v>
      </c>
      <c r="G44" s="43">
        <f t="shared" si="8"/>
        <v>100</v>
      </c>
      <c r="H44" s="137"/>
      <c r="I44" s="96"/>
      <c r="J44" s="96"/>
      <c r="K44" s="74"/>
      <c r="M44" s="18"/>
      <c r="N44" s="12"/>
    </row>
    <row r="45" spans="1:14" s="11" customFormat="1" ht="29.25" customHeight="1" x14ac:dyDescent="0.25">
      <c r="A45" s="110"/>
      <c r="B45" s="109"/>
      <c r="C45" s="108"/>
      <c r="D45" s="46" t="s">
        <v>127</v>
      </c>
      <c r="E45" s="43">
        <v>200000</v>
      </c>
      <c r="F45" s="60">
        <v>200000</v>
      </c>
      <c r="G45" s="43">
        <f t="shared" si="8"/>
        <v>100</v>
      </c>
      <c r="H45" s="138"/>
      <c r="I45" s="97"/>
      <c r="J45" s="97"/>
      <c r="K45" s="74"/>
      <c r="M45" s="18"/>
      <c r="N45" s="12"/>
    </row>
    <row r="46" spans="1:14" s="11" customFormat="1" ht="36" customHeight="1" x14ac:dyDescent="0.25">
      <c r="A46" s="114" t="s">
        <v>50</v>
      </c>
      <c r="B46" s="139" t="s">
        <v>158</v>
      </c>
      <c r="C46" s="141"/>
      <c r="D46" s="46" t="s">
        <v>7</v>
      </c>
      <c r="E46" s="43">
        <f>E47+E48+E49+E50</f>
        <v>1141669245.3699999</v>
      </c>
      <c r="F46" s="43">
        <f>F47+F48+F49+F50</f>
        <v>1141308237.1699998</v>
      </c>
      <c r="G46" s="43">
        <f t="shared" si="1"/>
        <v>99.968378915218736</v>
      </c>
      <c r="H46" s="154" t="s">
        <v>70</v>
      </c>
      <c r="I46" s="154" t="s">
        <v>70</v>
      </c>
      <c r="J46" s="154" t="s">
        <v>70</v>
      </c>
      <c r="K46" s="98" t="s">
        <v>70</v>
      </c>
      <c r="L46" s="17">
        <f>E46/F46</f>
        <v>1.0003163108687405</v>
      </c>
      <c r="M46" s="18">
        <v>0.998</v>
      </c>
      <c r="N46" s="12"/>
    </row>
    <row r="47" spans="1:14" s="11" customFormat="1" ht="36" customHeight="1" x14ac:dyDescent="0.25">
      <c r="A47" s="115"/>
      <c r="B47" s="142"/>
      <c r="C47" s="144"/>
      <c r="D47" s="46" t="s">
        <v>76</v>
      </c>
      <c r="E47" s="43">
        <f>E52+E76+E78+E92</f>
        <v>151166223.52000001</v>
      </c>
      <c r="F47" s="43">
        <f>F52+F76+F78+F92</f>
        <v>151165225.72</v>
      </c>
      <c r="G47" s="43">
        <f>F47/E47*100</f>
        <v>99.999339931912843</v>
      </c>
      <c r="H47" s="154"/>
      <c r="I47" s="154"/>
      <c r="J47" s="154"/>
      <c r="K47" s="99"/>
      <c r="L47" s="17"/>
      <c r="M47" s="18"/>
      <c r="N47" s="12"/>
    </row>
    <row r="48" spans="1:14" s="11" customFormat="1" ht="33" customHeight="1" x14ac:dyDescent="0.25">
      <c r="A48" s="115"/>
      <c r="B48" s="142"/>
      <c r="C48" s="144"/>
      <c r="D48" s="46" t="s">
        <v>5</v>
      </c>
      <c r="E48" s="43">
        <f>E53+E73+E77+E80+E83+E86+E89+E93</f>
        <v>923373476.48000002</v>
      </c>
      <c r="F48" s="43">
        <f>F53+F73+F77+F80+F83+F86+F89+F93</f>
        <v>923372423.36999989</v>
      </c>
      <c r="G48" s="43">
        <f t="shared" si="1"/>
        <v>99.999885949723819</v>
      </c>
      <c r="H48" s="154"/>
      <c r="I48" s="154"/>
      <c r="J48" s="154"/>
      <c r="K48" s="99"/>
      <c r="M48" s="18"/>
      <c r="N48" s="12"/>
    </row>
    <row r="49" spans="1:15" s="11" customFormat="1" ht="24.75" customHeight="1" x14ac:dyDescent="0.25">
      <c r="A49" s="115"/>
      <c r="B49" s="142"/>
      <c r="C49" s="144"/>
      <c r="D49" s="46" t="s">
        <v>6</v>
      </c>
      <c r="E49" s="43">
        <f>E54+E69+E74</f>
        <v>66266545.370000005</v>
      </c>
      <c r="F49" s="43">
        <f>F54+F69+F74</f>
        <v>65907588.080000013</v>
      </c>
      <c r="G49" s="43">
        <f t="shared" si="1"/>
        <v>99.458312957170548</v>
      </c>
      <c r="H49" s="154"/>
      <c r="I49" s="154"/>
      <c r="J49" s="154"/>
      <c r="K49" s="99"/>
      <c r="M49" s="18"/>
      <c r="N49" s="12"/>
    </row>
    <row r="50" spans="1:15" s="11" customFormat="1" ht="24.75" customHeight="1" x14ac:dyDescent="0.25">
      <c r="A50" s="116"/>
      <c r="B50" s="145"/>
      <c r="C50" s="147"/>
      <c r="D50" s="46" t="s">
        <v>128</v>
      </c>
      <c r="E50" s="43">
        <f>E81+E84+E87+E90</f>
        <v>863000</v>
      </c>
      <c r="F50" s="43">
        <f>F81+F84+F87+F90</f>
        <v>863000</v>
      </c>
      <c r="G50" s="43">
        <f t="shared" si="1"/>
        <v>100</v>
      </c>
      <c r="H50" s="154"/>
      <c r="I50" s="154"/>
      <c r="J50" s="154"/>
      <c r="K50" s="100"/>
      <c r="M50" s="18"/>
      <c r="N50" s="12"/>
    </row>
    <row r="51" spans="1:15" s="11" customFormat="1" ht="21.75" customHeight="1" x14ac:dyDescent="0.25">
      <c r="A51" s="110" t="s">
        <v>51</v>
      </c>
      <c r="B51" s="111" t="s">
        <v>28</v>
      </c>
      <c r="C51" s="108" t="s">
        <v>20</v>
      </c>
      <c r="D51" s="46" t="s">
        <v>7</v>
      </c>
      <c r="E51" s="43">
        <f>E52+E53+E54</f>
        <v>1121259989.45</v>
      </c>
      <c r="F51" s="60">
        <f>F52+F53+F54</f>
        <v>1120899400.9400001</v>
      </c>
      <c r="G51" s="42">
        <f t="shared" si="1"/>
        <v>99.967840776145337</v>
      </c>
      <c r="H51" s="91" t="s">
        <v>104</v>
      </c>
      <c r="I51" s="88">
        <v>99.7</v>
      </c>
      <c r="J51" s="88">
        <v>99.7</v>
      </c>
      <c r="K51" s="128"/>
      <c r="M51" s="18"/>
      <c r="N51" s="12"/>
      <c r="O51" s="21"/>
    </row>
    <row r="52" spans="1:15" s="11" customFormat="1" ht="54.75" customHeight="1" x14ac:dyDescent="0.25">
      <c r="A52" s="110"/>
      <c r="B52" s="112"/>
      <c r="C52" s="108"/>
      <c r="D52" s="46" t="s">
        <v>76</v>
      </c>
      <c r="E52" s="43">
        <f>E65+E68</f>
        <v>142704000</v>
      </c>
      <c r="F52" s="60">
        <f>F65+F68</f>
        <v>142703345</v>
      </c>
      <c r="G52" s="42">
        <f>F52/E52*100</f>
        <v>99.999541007960531</v>
      </c>
      <c r="H52" s="87"/>
      <c r="I52" s="135"/>
      <c r="J52" s="88"/>
      <c r="K52" s="128"/>
      <c r="M52" s="18"/>
      <c r="N52" s="12"/>
      <c r="O52" s="21"/>
    </row>
    <row r="53" spans="1:15" s="11" customFormat="1" ht="33" customHeight="1" x14ac:dyDescent="0.25">
      <c r="A53" s="110"/>
      <c r="B53" s="112"/>
      <c r="C53" s="108"/>
      <c r="D53" s="46" t="s">
        <v>5</v>
      </c>
      <c r="E53" s="43">
        <f>E56+E61+E66</f>
        <v>913382900</v>
      </c>
      <c r="F53" s="43">
        <f>F56+F61+F66</f>
        <v>913381918.44999993</v>
      </c>
      <c r="G53" s="43">
        <f t="shared" si="1"/>
        <v>99.99989253685392</v>
      </c>
      <c r="H53" s="91" t="s">
        <v>216</v>
      </c>
      <c r="I53" s="93">
        <v>2700</v>
      </c>
      <c r="J53" s="131">
        <v>2894</v>
      </c>
      <c r="K53" s="128"/>
      <c r="M53" s="18"/>
      <c r="N53" s="12"/>
    </row>
    <row r="54" spans="1:15" s="11" customFormat="1" ht="27" customHeight="1" x14ac:dyDescent="0.25">
      <c r="A54" s="110"/>
      <c r="B54" s="113"/>
      <c r="C54" s="108"/>
      <c r="D54" s="46" t="s">
        <v>6</v>
      </c>
      <c r="E54" s="43">
        <f>E57+E58+E59+E62+E63+E67</f>
        <v>65173089.450000003</v>
      </c>
      <c r="F54" s="60">
        <f>F57+F58+F59+F62+F63++F67</f>
        <v>64814137.49000001</v>
      </c>
      <c r="G54" s="43">
        <f t="shared" si="1"/>
        <v>99.449232861248078</v>
      </c>
      <c r="H54" s="87"/>
      <c r="I54" s="129"/>
      <c r="J54" s="132"/>
      <c r="K54" s="128"/>
      <c r="M54" s="18"/>
      <c r="N54" s="12"/>
    </row>
    <row r="55" spans="1:15" s="3" customFormat="1" ht="27" customHeight="1" x14ac:dyDescent="0.25">
      <c r="A55" s="110" t="s">
        <v>138</v>
      </c>
      <c r="B55" s="121" t="s">
        <v>29</v>
      </c>
      <c r="C55" s="173" t="s">
        <v>20</v>
      </c>
      <c r="D55" s="46" t="s">
        <v>7</v>
      </c>
      <c r="E55" s="43">
        <f>E56+E57</f>
        <v>933631052.62</v>
      </c>
      <c r="F55" s="60">
        <f>F56+F57</f>
        <v>933488412.07000005</v>
      </c>
      <c r="G55" s="43">
        <f t="shared" si="1"/>
        <v>99.984721957394228</v>
      </c>
      <c r="H55" s="87"/>
      <c r="I55" s="129"/>
      <c r="J55" s="132"/>
      <c r="K55" s="128" t="s">
        <v>213</v>
      </c>
      <c r="M55" s="18"/>
      <c r="N55" s="7"/>
    </row>
    <row r="56" spans="1:15" s="10" customFormat="1" ht="66.75" customHeight="1" x14ac:dyDescent="0.25">
      <c r="A56" s="110"/>
      <c r="B56" s="121"/>
      <c r="C56" s="173"/>
      <c r="D56" s="46" t="s">
        <v>5</v>
      </c>
      <c r="E56" s="43">
        <v>885189200</v>
      </c>
      <c r="F56" s="43">
        <v>885188800</v>
      </c>
      <c r="G56" s="43">
        <f t="shared" si="1"/>
        <v>99.999954811920432</v>
      </c>
      <c r="H56" s="87"/>
      <c r="I56" s="129"/>
      <c r="J56" s="132"/>
      <c r="K56" s="128"/>
      <c r="M56" s="18"/>
      <c r="N56" s="9"/>
    </row>
    <row r="57" spans="1:15" s="11" customFormat="1" ht="78" customHeight="1" x14ac:dyDescent="0.25">
      <c r="A57" s="110"/>
      <c r="B57" s="121"/>
      <c r="C57" s="173"/>
      <c r="D57" s="46" t="s">
        <v>6</v>
      </c>
      <c r="E57" s="43">
        <v>48441852.619999997</v>
      </c>
      <c r="F57" s="60">
        <v>48299612.07</v>
      </c>
      <c r="G57" s="43">
        <f t="shared" si="1"/>
        <v>99.706368476210443</v>
      </c>
      <c r="H57" s="87"/>
      <c r="I57" s="129"/>
      <c r="J57" s="132"/>
      <c r="K57" s="128"/>
      <c r="M57" s="18"/>
      <c r="N57" s="12"/>
    </row>
    <row r="58" spans="1:15" s="11" customFormat="1" ht="59.25" customHeight="1" x14ac:dyDescent="0.25">
      <c r="A58" s="40" t="s">
        <v>52</v>
      </c>
      <c r="B58" s="45" t="s">
        <v>110</v>
      </c>
      <c r="C58" s="46" t="s">
        <v>20</v>
      </c>
      <c r="D58" s="46" t="s">
        <v>6</v>
      </c>
      <c r="E58" s="43">
        <v>1769479.38</v>
      </c>
      <c r="F58" s="60">
        <f>E58</f>
        <v>1769479.38</v>
      </c>
      <c r="G58" s="43">
        <f t="shared" si="1"/>
        <v>100</v>
      </c>
      <c r="H58" s="87"/>
      <c r="I58" s="129"/>
      <c r="J58" s="88"/>
      <c r="K58" s="75"/>
      <c r="L58" s="18">
        <f>E58-F58</f>
        <v>0</v>
      </c>
      <c r="M58" s="18"/>
      <c r="N58" s="12"/>
    </row>
    <row r="59" spans="1:15" s="11" customFormat="1" ht="42" customHeight="1" x14ac:dyDescent="0.25">
      <c r="A59" s="40" t="s">
        <v>139</v>
      </c>
      <c r="B59" s="44" t="s">
        <v>30</v>
      </c>
      <c r="C59" s="39" t="s">
        <v>8</v>
      </c>
      <c r="D59" s="46" t="s">
        <v>6</v>
      </c>
      <c r="E59" s="43">
        <v>260000</v>
      </c>
      <c r="F59" s="60">
        <f>E59</f>
        <v>260000</v>
      </c>
      <c r="G59" s="43">
        <f t="shared" si="1"/>
        <v>100</v>
      </c>
      <c r="H59" s="87"/>
      <c r="I59" s="129"/>
      <c r="J59" s="88"/>
      <c r="K59" s="76"/>
      <c r="M59" s="18"/>
      <c r="N59" s="12"/>
    </row>
    <row r="60" spans="1:15" s="11" customFormat="1" ht="21" customHeight="1" x14ac:dyDescent="0.25">
      <c r="A60" s="110" t="s">
        <v>53</v>
      </c>
      <c r="B60" s="109" t="s">
        <v>31</v>
      </c>
      <c r="C60" s="108" t="s">
        <v>162</v>
      </c>
      <c r="D60" s="46" t="s">
        <v>7</v>
      </c>
      <c r="E60" s="43">
        <f>E61+E62</f>
        <v>14892600</v>
      </c>
      <c r="F60" s="60">
        <f>F61+F62</f>
        <v>14891621.890000001</v>
      </c>
      <c r="G60" s="43">
        <f t="shared" ref="G60:G66" si="9">F60/E60*100</f>
        <v>99.993432241515919</v>
      </c>
      <c r="H60" s="87"/>
      <c r="I60" s="129"/>
      <c r="J60" s="88"/>
      <c r="K60" s="122" t="s">
        <v>217</v>
      </c>
      <c r="M60" s="18"/>
      <c r="N60" s="12"/>
    </row>
    <row r="61" spans="1:15" s="11" customFormat="1" ht="29.25" customHeight="1" x14ac:dyDescent="0.25">
      <c r="A61" s="110"/>
      <c r="B61" s="109"/>
      <c r="C61" s="108"/>
      <c r="D61" s="46" t="s">
        <v>5</v>
      </c>
      <c r="E61" s="22">
        <v>13117500</v>
      </c>
      <c r="F61" s="60">
        <v>13117499.050000001</v>
      </c>
      <c r="G61" s="43">
        <f t="shared" si="9"/>
        <v>99.99999275776635</v>
      </c>
      <c r="H61" s="87"/>
      <c r="I61" s="129"/>
      <c r="J61" s="88"/>
      <c r="K61" s="123"/>
      <c r="M61" s="18"/>
      <c r="N61" s="12"/>
    </row>
    <row r="62" spans="1:15" s="11" customFormat="1" ht="39" customHeight="1" x14ac:dyDescent="0.25">
      <c r="A62" s="110"/>
      <c r="B62" s="109"/>
      <c r="C62" s="108"/>
      <c r="D62" s="46" t="s">
        <v>6</v>
      </c>
      <c r="E62" s="22">
        <v>1775100</v>
      </c>
      <c r="F62" s="60">
        <v>1774122.84</v>
      </c>
      <c r="G62" s="43">
        <f t="shared" si="9"/>
        <v>99.94495183369952</v>
      </c>
      <c r="H62" s="87"/>
      <c r="I62" s="129"/>
      <c r="J62" s="88"/>
      <c r="K62" s="124"/>
      <c r="M62" s="18"/>
      <c r="N62" s="12"/>
    </row>
    <row r="63" spans="1:15" s="3" customFormat="1" ht="97.5" customHeight="1" x14ac:dyDescent="0.25">
      <c r="A63" s="40" t="s">
        <v>54</v>
      </c>
      <c r="B63" s="44" t="s">
        <v>32</v>
      </c>
      <c r="C63" s="39" t="s">
        <v>17</v>
      </c>
      <c r="D63" s="46" t="s">
        <v>6</v>
      </c>
      <c r="E63" s="22">
        <v>8562337.4499999993</v>
      </c>
      <c r="F63" s="60">
        <v>8346696.2000000002</v>
      </c>
      <c r="G63" s="43">
        <f t="shared" si="9"/>
        <v>97.481514233008895</v>
      </c>
      <c r="H63" s="87"/>
      <c r="I63" s="130"/>
      <c r="J63" s="88"/>
      <c r="K63" s="75" t="s">
        <v>214</v>
      </c>
      <c r="M63" s="18"/>
      <c r="N63" s="7"/>
    </row>
    <row r="64" spans="1:15" s="11" customFormat="1" ht="30.75" customHeight="1" x14ac:dyDescent="0.25">
      <c r="A64" s="114" t="s">
        <v>79</v>
      </c>
      <c r="B64" s="111" t="s">
        <v>81</v>
      </c>
      <c r="C64" s="117" t="s">
        <v>162</v>
      </c>
      <c r="D64" s="46" t="s">
        <v>7</v>
      </c>
      <c r="E64" s="22">
        <f>E65+E66+E67</f>
        <v>62347320</v>
      </c>
      <c r="F64" s="65">
        <f>F65+F66+F67</f>
        <v>62345991.399999999</v>
      </c>
      <c r="G64" s="43">
        <v>99.99</v>
      </c>
      <c r="H64" s="89" t="s">
        <v>97</v>
      </c>
      <c r="I64" s="125">
        <v>100</v>
      </c>
      <c r="J64" s="125">
        <v>100</v>
      </c>
      <c r="K64" s="122" t="s">
        <v>218</v>
      </c>
      <c r="M64" s="18"/>
      <c r="N64" s="12"/>
    </row>
    <row r="65" spans="1:14" s="11" customFormat="1" ht="30.75" customHeight="1" x14ac:dyDescent="0.25">
      <c r="A65" s="115"/>
      <c r="B65" s="112"/>
      <c r="C65" s="118"/>
      <c r="D65" s="46" t="s">
        <v>76</v>
      </c>
      <c r="E65" s="22">
        <v>42906800</v>
      </c>
      <c r="F65" s="65">
        <v>42906145</v>
      </c>
      <c r="G65" s="43">
        <f>F65/E65*100</f>
        <v>99.99847343544613</v>
      </c>
      <c r="H65" s="90"/>
      <c r="I65" s="126"/>
      <c r="J65" s="126"/>
      <c r="K65" s="123"/>
      <c r="M65" s="18"/>
      <c r="N65" s="12"/>
    </row>
    <row r="66" spans="1:14" s="11" customFormat="1" ht="35.25" customHeight="1" x14ac:dyDescent="0.25">
      <c r="A66" s="115"/>
      <c r="B66" s="112"/>
      <c r="C66" s="118"/>
      <c r="D66" s="46" t="s">
        <v>5</v>
      </c>
      <c r="E66" s="22">
        <v>15076200</v>
      </c>
      <c r="F66" s="65">
        <v>15075619.4</v>
      </c>
      <c r="G66" s="43">
        <f t="shared" si="9"/>
        <v>99.996148896936901</v>
      </c>
      <c r="H66" s="90"/>
      <c r="I66" s="126"/>
      <c r="J66" s="126"/>
      <c r="K66" s="123"/>
      <c r="M66" s="18"/>
      <c r="N66" s="12"/>
    </row>
    <row r="67" spans="1:14" s="11" customFormat="1" ht="42.75" customHeight="1" x14ac:dyDescent="0.25">
      <c r="A67" s="116"/>
      <c r="B67" s="113"/>
      <c r="C67" s="119"/>
      <c r="D67" s="46" t="s">
        <v>6</v>
      </c>
      <c r="E67" s="22">
        <v>4364320</v>
      </c>
      <c r="F67" s="65">
        <v>4364227</v>
      </c>
      <c r="G67" s="43">
        <f>F67/E67*100</f>
        <v>99.997869083843526</v>
      </c>
      <c r="H67" s="91"/>
      <c r="I67" s="127"/>
      <c r="J67" s="127"/>
      <c r="K67" s="124"/>
      <c r="M67" s="18"/>
      <c r="N67" s="12"/>
    </row>
    <row r="68" spans="1:14" s="11" customFormat="1" ht="123.75" customHeight="1" x14ac:dyDescent="0.25">
      <c r="A68" s="50" t="s">
        <v>80</v>
      </c>
      <c r="B68" s="52" t="s">
        <v>82</v>
      </c>
      <c r="C68" s="36" t="s">
        <v>20</v>
      </c>
      <c r="D68" s="46" t="s">
        <v>76</v>
      </c>
      <c r="E68" s="22">
        <v>99797200</v>
      </c>
      <c r="F68" s="66">
        <f>E68</f>
        <v>99797200</v>
      </c>
      <c r="G68" s="43">
        <f t="shared" ref="G68" si="10">F68/E68*100</f>
        <v>100</v>
      </c>
      <c r="H68" s="37" t="s">
        <v>118</v>
      </c>
      <c r="I68" s="38">
        <v>100</v>
      </c>
      <c r="J68" s="38">
        <v>100</v>
      </c>
      <c r="K68" s="77"/>
      <c r="M68" s="18"/>
      <c r="N68" s="12"/>
    </row>
    <row r="69" spans="1:14" s="3" customFormat="1" ht="76.5" customHeight="1" x14ac:dyDescent="0.25">
      <c r="A69" s="40" t="s">
        <v>55</v>
      </c>
      <c r="B69" s="44" t="s">
        <v>33</v>
      </c>
      <c r="C69" s="39" t="s">
        <v>20</v>
      </c>
      <c r="D69" s="46" t="s">
        <v>6</v>
      </c>
      <c r="E69" s="43">
        <f>E70+E71</f>
        <v>909105.92</v>
      </c>
      <c r="F69" s="60">
        <f>F70+F71</f>
        <v>909105.92</v>
      </c>
      <c r="G69" s="43">
        <f t="shared" si="1"/>
        <v>100</v>
      </c>
      <c r="H69" s="89" t="s">
        <v>12</v>
      </c>
      <c r="I69" s="92">
        <v>0</v>
      </c>
      <c r="J69" s="92">
        <v>0</v>
      </c>
      <c r="K69" s="23"/>
      <c r="M69" s="18">
        <f>E69-F69</f>
        <v>0</v>
      </c>
      <c r="N69" s="7"/>
    </row>
    <row r="70" spans="1:14" s="3" customFormat="1" ht="76.5" customHeight="1" x14ac:dyDescent="0.25">
      <c r="A70" s="34"/>
      <c r="B70" s="41" t="s">
        <v>181</v>
      </c>
      <c r="C70" s="39" t="s">
        <v>20</v>
      </c>
      <c r="D70" s="46" t="s">
        <v>6</v>
      </c>
      <c r="E70" s="43">
        <v>753572.92</v>
      </c>
      <c r="F70" s="60">
        <f>E70</f>
        <v>753572.92</v>
      </c>
      <c r="G70" s="43">
        <f t="shared" si="1"/>
        <v>100</v>
      </c>
      <c r="H70" s="90"/>
      <c r="I70" s="93"/>
      <c r="J70" s="93"/>
      <c r="K70" s="73"/>
      <c r="M70" s="18"/>
      <c r="N70" s="7"/>
    </row>
    <row r="71" spans="1:14" s="3" customFormat="1" ht="76.5" customHeight="1" x14ac:dyDescent="0.25">
      <c r="A71" s="34"/>
      <c r="B71" s="41" t="s">
        <v>182</v>
      </c>
      <c r="C71" s="39" t="s">
        <v>20</v>
      </c>
      <c r="D71" s="46" t="s">
        <v>6</v>
      </c>
      <c r="E71" s="43">
        <v>155533</v>
      </c>
      <c r="F71" s="60">
        <f>E71</f>
        <v>155533</v>
      </c>
      <c r="G71" s="43">
        <f t="shared" si="1"/>
        <v>100</v>
      </c>
      <c r="H71" s="90"/>
      <c r="I71" s="93"/>
      <c r="J71" s="93"/>
      <c r="K71" s="73"/>
      <c r="M71" s="18"/>
      <c r="N71" s="7"/>
    </row>
    <row r="72" spans="1:14" s="11" customFormat="1" ht="22.5" customHeight="1" x14ac:dyDescent="0.25">
      <c r="A72" s="117" t="s">
        <v>140</v>
      </c>
      <c r="B72" s="111" t="s">
        <v>121</v>
      </c>
      <c r="C72" s="117" t="s">
        <v>20</v>
      </c>
      <c r="D72" s="24" t="s">
        <v>7</v>
      </c>
      <c r="E72" s="20">
        <f>E73+E74</f>
        <v>2047250</v>
      </c>
      <c r="F72" s="67">
        <f>F73+F74</f>
        <v>2047190.78</v>
      </c>
      <c r="G72" s="43">
        <f>F72/E72*100</f>
        <v>99.997107339113441</v>
      </c>
      <c r="H72" s="89" t="s">
        <v>123</v>
      </c>
      <c r="I72" s="92">
        <v>5</v>
      </c>
      <c r="J72" s="92">
        <v>5</v>
      </c>
      <c r="K72" s="122" t="s">
        <v>189</v>
      </c>
      <c r="M72" s="18">
        <f>E72-F72</f>
        <v>59.21999999997206</v>
      </c>
      <c r="N72" s="12"/>
    </row>
    <row r="73" spans="1:14" s="11" customFormat="1" ht="22.5" customHeight="1" x14ac:dyDescent="0.25">
      <c r="A73" s="118"/>
      <c r="B73" s="112"/>
      <c r="C73" s="118"/>
      <c r="D73" s="46" t="s">
        <v>5</v>
      </c>
      <c r="E73" s="20">
        <v>1862900</v>
      </c>
      <c r="F73" s="68">
        <v>1862846.11</v>
      </c>
      <c r="G73" s="43">
        <f>F73/E73*100</f>
        <v>99.997107198454032</v>
      </c>
      <c r="H73" s="90"/>
      <c r="I73" s="93"/>
      <c r="J73" s="93"/>
      <c r="K73" s="123"/>
      <c r="M73" s="18"/>
      <c r="N73" s="12"/>
    </row>
    <row r="74" spans="1:14" s="11" customFormat="1" ht="65.25" customHeight="1" x14ac:dyDescent="0.25">
      <c r="A74" s="119"/>
      <c r="B74" s="113"/>
      <c r="C74" s="119"/>
      <c r="D74" s="46" t="s">
        <v>6</v>
      </c>
      <c r="E74" s="20">
        <v>184350</v>
      </c>
      <c r="F74" s="68">
        <v>184344.67</v>
      </c>
      <c r="G74" s="43">
        <f>F74/E74*100</f>
        <v>99.997108760509917</v>
      </c>
      <c r="H74" s="91"/>
      <c r="I74" s="94"/>
      <c r="J74" s="94"/>
      <c r="K74" s="124"/>
      <c r="M74" s="18"/>
      <c r="N74" s="12"/>
    </row>
    <row r="75" spans="1:14" s="11" customFormat="1" ht="22.5" customHeight="1" x14ac:dyDescent="0.25">
      <c r="A75" s="117" t="s">
        <v>141</v>
      </c>
      <c r="B75" s="111" t="s">
        <v>122</v>
      </c>
      <c r="C75" s="117" t="s">
        <v>20</v>
      </c>
      <c r="D75" s="24" t="s">
        <v>7</v>
      </c>
      <c r="E75" s="20">
        <f>E76+E77</f>
        <v>5533000</v>
      </c>
      <c r="F75" s="67">
        <f>F76+F77</f>
        <v>5532827.5300000003</v>
      </c>
      <c r="G75" s="25">
        <f t="shared" si="1"/>
        <v>99.996882884511123</v>
      </c>
      <c r="H75" s="89" t="s">
        <v>124</v>
      </c>
      <c r="I75" s="92">
        <v>100</v>
      </c>
      <c r="J75" s="92">
        <v>100</v>
      </c>
      <c r="K75" s="122" t="s">
        <v>199</v>
      </c>
      <c r="M75" s="18">
        <f>F75-E75</f>
        <v>-172.46999999973923</v>
      </c>
      <c r="N75" s="12"/>
    </row>
    <row r="76" spans="1:14" s="11" customFormat="1" ht="28.5" customHeight="1" x14ac:dyDescent="0.25">
      <c r="A76" s="118"/>
      <c r="B76" s="112"/>
      <c r="C76" s="118"/>
      <c r="D76" s="46" t="s">
        <v>76</v>
      </c>
      <c r="E76" s="43">
        <v>5256348</v>
      </c>
      <c r="F76" s="68">
        <v>5256183.75</v>
      </c>
      <c r="G76" s="25">
        <f t="shared" si="1"/>
        <v>99.996875206892696</v>
      </c>
      <c r="H76" s="90"/>
      <c r="I76" s="93"/>
      <c r="J76" s="93"/>
      <c r="K76" s="123"/>
      <c r="M76" s="18"/>
      <c r="N76" s="12"/>
    </row>
    <row r="77" spans="1:14" s="11" customFormat="1" ht="60.75" customHeight="1" x14ac:dyDescent="0.25">
      <c r="A77" s="119"/>
      <c r="B77" s="113"/>
      <c r="C77" s="119"/>
      <c r="D77" s="46" t="s">
        <v>5</v>
      </c>
      <c r="E77" s="43">
        <v>276652</v>
      </c>
      <c r="F77" s="68">
        <v>276643.78000000003</v>
      </c>
      <c r="G77" s="25">
        <f>F77/E77*100</f>
        <v>99.997028758151046</v>
      </c>
      <c r="H77" s="91"/>
      <c r="I77" s="94"/>
      <c r="J77" s="94"/>
      <c r="K77" s="124"/>
      <c r="M77" s="18"/>
      <c r="N77" s="12"/>
    </row>
    <row r="78" spans="1:14" s="11" customFormat="1" ht="120" customHeight="1" x14ac:dyDescent="0.25">
      <c r="A78" s="59"/>
      <c r="B78" s="58" t="s">
        <v>193</v>
      </c>
      <c r="C78" s="29" t="s">
        <v>20</v>
      </c>
      <c r="D78" s="46" t="s">
        <v>76</v>
      </c>
      <c r="E78" s="43">
        <v>1485000</v>
      </c>
      <c r="F78" s="68">
        <f>E78</f>
        <v>1485000</v>
      </c>
      <c r="G78" s="25">
        <f>F78/E78*100</f>
        <v>100</v>
      </c>
      <c r="H78" s="37" t="s">
        <v>164</v>
      </c>
      <c r="I78" s="57">
        <v>100</v>
      </c>
      <c r="J78" s="57">
        <v>100</v>
      </c>
      <c r="K78" s="78"/>
      <c r="M78" s="18"/>
      <c r="N78" s="12"/>
    </row>
    <row r="79" spans="1:14" s="11" customFormat="1" ht="25.5" customHeight="1" x14ac:dyDescent="0.25">
      <c r="A79" s="117" t="s">
        <v>142</v>
      </c>
      <c r="B79" s="111" t="s">
        <v>194</v>
      </c>
      <c r="C79" s="117" t="s">
        <v>183</v>
      </c>
      <c r="D79" s="46" t="s">
        <v>7</v>
      </c>
      <c r="E79" s="43">
        <f>E80+E81</f>
        <v>2200000</v>
      </c>
      <c r="F79" s="60">
        <f>F80+F81</f>
        <v>2200000</v>
      </c>
      <c r="G79" s="43">
        <f t="shared" si="1"/>
        <v>100</v>
      </c>
      <c r="H79" s="87" t="s">
        <v>131</v>
      </c>
      <c r="I79" s="88">
        <v>4</v>
      </c>
      <c r="J79" s="88">
        <v>4</v>
      </c>
      <c r="K79" s="155"/>
      <c r="M79" s="18"/>
      <c r="N79" s="12"/>
    </row>
    <row r="80" spans="1:14" s="11" customFormat="1" ht="23.25" customHeight="1" x14ac:dyDescent="0.25">
      <c r="A80" s="118"/>
      <c r="B80" s="112"/>
      <c r="C80" s="118"/>
      <c r="D80" s="46" t="s">
        <v>5</v>
      </c>
      <c r="E80" s="43">
        <v>1980000</v>
      </c>
      <c r="F80" s="60">
        <v>1980000</v>
      </c>
      <c r="G80" s="43">
        <f t="shared" si="1"/>
        <v>100</v>
      </c>
      <c r="H80" s="87"/>
      <c r="I80" s="88"/>
      <c r="J80" s="88"/>
      <c r="K80" s="156"/>
      <c r="M80" s="18"/>
      <c r="N80" s="12"/>
    </row>
    <row r="81" spans="1:15" s="11" customFormat="1" ht="21.75" customHeight="1" x14ac:dyDescent="0.25">
      <c r="A81" s="118"/>
      <c r="B81" s="112"/>
      <c r="C81" s="118"/>
      <c r="D81" s="46" t="s">
        <v>127</v>
      </c>
      <c r="E81" s="43">
        <v>220000</v>
      </c>
      <c r="F81" s="60">
        <v>220000</v>
      </c>
      <c r="G81" s="43">
        <f t="shared" si="1"/>
        <v>100</v>
      </c>
      <c r="H81" s="87"/>
      <c r="I81" s="88"/>
      <c r="J81" s="88"/>
      <c r="K81" s="156"/>
      <c r="M81" s="18"/>
      <c r="N81" s="12"/>
    </row>
    <row r="82" spans="1:15" s="11" customFormat="1" ht="28.5" customHeight="1" x14ac:dyDescent="0.25">
      <c r="A82" s="117" t="s">
        <v>143</v>
      </c>
      <c r="B82" s="111" t="s">
        <v>195</v>
      </c>
      <c r="C82" s="117" t="s">
        <v>184</v>
      </c>
      <c r="D82" s="46" t="s">
        <v>7</v>
      </c>
      <c r="E82" s="43">
        <f>E83+E84</f>
        <v>2000000</v>
      </c>
      <c r="F82" s="60">
        <f>F83+F84</f>
        <v>2000000</v>
      </c>
      <c r="G82" s="43">
        <f t="shared" ref="G82:G84" si="11">F82/E82*100</f>
        <v>100</v>
      </c>
      <c r="H82" s="87"/>
      <c r="I82" s="88"/>
      <c r="J82" s="88"/>
      <c r="K82" s="155"/>
      <c r="M82" s="18"/>
      <c r="N82" s="12"/>
    </row>
    <row r="83" spans="1:15" s="11" customFormat="1" ht="27.75" customHeight="1" x14ac:dyDescent="0.25">
      <c r="A83" s="118"/>
      <c r="B83" s="112"/>
      <c r="C83" s="118"/>
      <c r="D83" s="46" t="s">
        <v>5</v>
      </c>
      <c r="E83" s="43">
        <v>1800000</v>
      </c>
      <c r="F83" s="60">
        <v>1800000</v>
      </c>
      <c r="G83" s="43">
        <f t="shared" si="11"/>
        <v>100</v>
      </c>
      <c r="H83" s="87"/>
      <c r="I83" s="88"/>
      <c r="J83" s="88"/>
      <c r="K83" s="156"/>
      <c r="M83" s="18"/>
      <c r="N83" s="12"/>
    </row>
    <row r="84" spans="1:15" s="11" customFormat="1" ht="24.75" customHeight="1" x14ac:dyDescent="0.25">
      <c r="A84" s="118"/>
      <c r="B84" s="112"/>
      <c r="C84" s="118"/>
      <c r="D84" s="84" t="s">
        <v>127</v>
      </c>
      <c r="E84" s="60">
        <v>200000</v>
      </c>
      <c r="F84" s="60">
        <v>200000</v>
      </c>
      <c r="G84" s="60">
        <f t="shared" si="11"/>
        <v>100</v>
      </c>
      <c r="H84" s="87"/>
      <c r="I84" s="88"/>
      <c r="J84" s="88"/>
      <c r="K84" s="156"/>
      <c r="M84" s="18"/>
      <c r="N84" s="12"/>
    </row>
    <row r="85" spans="1:15" s="11" customFormat="1" ht="27.75" customHeight="1" x14ac:dyDescent="0.25">
      <c r="A85" s="117" t="s">
        <v>144</v>
      </c>
      <c r="B85" s="111" t="s">
        <v>196</v>
      </c>
      <c r="C85" s="117" t="s">
        <v>185</v>
      </c>
      <c r="D85" s="84" t="s">
        <v>7</v>
      </c>
      <c r="E85" s="60">
        <f>E86+E87</f>
        <v>2200000</v>
      </c>
      <c r="F85" s="60">
        <f>F86+F87</f>
        <v>2200000</v>
      </c>
      <c r="G85" s="60">
        <f t="shared" ref="G85:G87" si="12">F85/E85*100</f>
        <v>100</v>
      </c>
      <c r="H85" s="87"/>
      <c r="I85" s="88"/>
      <c r="J85" s="88"/>
      <c r="K85" s="155"/>
      <c r="M85" s="18"/>
      <c r="N85" s="12"/>
    </row>
    <row r="86" spans="1:15" s="11" customFormat="1" ht="22.5" customHeight="1" x14ac:dyDescent="0.25">
      <c r="A86" s="118"/>
      <c r="B86" s="112"/>
      <c r="C86" s="118"/>
      <c r="D86" s="84" t="s">
        <v>5</v>
      </c>
      <c r="E86" s="60">
        <v>1980000</v>
      </c>
      <c r="F86" s="60">
        <v>1980000</v>
      </c>
      <c r="G86" s="60">
        <f t="shared" si="12"/>
        <v>100</v>
      </c>
      <c r="H86" s="87"/>
      <c r="I86" s="88"/>
      <c r="J86" s="88"/>
      <c r="K86" s="156"/>
      <c r="M86" s="18"/>
      <c r="N86" s="12"/>
    </row>
    <row r="87" spans="1:15" s="11" customFormat="1" ht="27.75" customHeight="1" x14ac:dyDescent="0.25">
      <c r="A87" s="118"/>
      <c r="B87" s="112"/>
      <c r="C87" s="118"/>
      <c r="D87" s="84" t="s">
        <v>127</v>
      </c>
      <c r="E87" s="60">
        <v>220000</v>
      </c>
      <c r="F87" s="60">
        <v>220000</v>
      </c>
      <c r="G87" s="60">
        <f t="shared" si="12"/>
        <v>100</v>
      </c>
      <c r="H87" s="87"/>
      <c r="I87" s="88"/>
      <c r="J87" s="88"/>
      <c r="K87" s="156"/>
      <c r="M87" s="18"/>
      <c r="N87" s="12"/>
    </row>
    <row r="88" spans="1:15" s="11" customFormat="1" ht="28.5" customHeight="1" x14ac:dyDescent="0.25">
      <c r="A88" s="117" t="s">
        <v>145</v>
      </c>
      <c r="B88" s="111" t="s">
        <v>197</v>
      </c>
      <c r="C88" s="117" t="s">
        <v>186</v>
      </c>
      <c r="D88" s="84" t="s">
        <v>7</v>
      </c>
      <c r="E88" s="60">
        <f>E89+E90</f>
        <v>2223000</v>
      </c>
      <c r="F88" s="60">
        <f>F89+F90</f>
        <v>2223000</v>
      </c>
      <c r="G88" s="85">
        <f t="shared" ref="G88:G90" si="13">F88/E88*100</f>
        <v>100</v>
      </c>
      <c r="H88" s="87"/>
      <c r="I88" s="88"/>
      <c r="J88" s="88"/>
      <c r="K88" s="155"/>
      <c r="M88" s="18"/>
      <c r="N88" s="12"/>
    </row>
    <row r="89" spans="1:15" s="11" customFormat="1" ht="21.75" customHeight="1" x14ac:dyDescent="0.25">
      <c r="A89" s="118"/>
      <c r="B89" s="112"/>
      <c r="C89" s="118"/>
      <c r="D89" s="84" t="s">
        <v>5</v>
      </c>
      <c r="E89" s="60">
        <v>2000000</v>
      </c>
      <c r="F89" s="60">
        <v>2000000</v>
      </c>
      <c r="G89" s="60">
        <f t="shared" si="13"/>
        <v>100</v>
      </c>
      <c r="H89" s="87"/>
      <c r="I89" s="88"/>
      <c r="J89" s="88"/>
      <c r="K89" s="156"/>
      <c r="M89" s="18"/>
      <c r="N89" s="12"/>
    </row>
    <row r="90" spans="1:15" s="11" customFormat="1" ht="22.5" customHeight="1" x14ac:dyDescent="0.25">
      <c r="A90" s="118"/>
      <c r="B90" s="112"/>
      <c r="C90" s="118"/>
      <c r="D90" s="84" t="s">
        <v>127</v>
      </c>
      <c r="E90" s="60">
        <v>223000</v>
      </c>
      <c r="F90" s="60">
        <v>223000</v>
      </c>
      <c r="G90" s="60">
        <f t="shared" si="13"/>
        <v>100</v>
      </c>
      <c r="H90" s="87"/>
      <c r="I90" s="88"/>
      <c r="J90" s="88"/>
      <c r="K90" s="156"/>
      <c r="M90" s="18"/>
      <c r="N90" s="12"/>
    </row>
    <row r="91" spans="1:15" s="11" customFormat="1" ht="26.25" customHeight="1" x14ac:dyDescent="0.25">
      <c r="A91" s="117" t="s">
        <v>146</v>
      </c>
      <c r="B91" s="111" t="s">
        <v>198</v>
      </c>
      <c r="C91" s="117" t="s">
        <v>187</v>
      </c>
      <c r="D91" s="84" t="s">
        <v>7</v>
      </c>
      <c r="E91" s="60">
        <f>E92+E93</f>
        <v>1811900</v>
      </c>
      <c r="F91" s="60">
        <f>F92+F93</f>
        <v>1811712</v>
      </c>
      <c r="G91" s="60">
        <f t="shared" ref="G91:G93" si="14">F91/E91*100</f>
        <v>99.989624151443238</v>
      </c>
      <c r="H91" s="89" t="s">
        <v>192</v>
      </c>
      <c r="I91" s="92">
        <v>71</v>
      </c>
      <c r="J91" s="92">
        <v>71</v>
      </c>
      <c r="K91" s="122" t="s">
        <v>219</v>
      </c>
      <c r="M91" s="18"/>
      <c r="N91" s="12"/>
    </row>
    <row r="92" spans="1:15" s="11" customFormat="1" ht="26.25" customHeight="1" x14ac:dyDescent="0.25">
      <c r="A92" s="118"/>
      <c r="B92" s="112"/>
      <c r="C92" s="118"/>
      <c r="D92" s="84" t="s">
        <v>76</v>
      </c>
      <c r="E92" s="60">
        <v>1720875.52</v>
      </c>
      <c r="F92" s="60">
        <v>1720696.97</v>
      </c>
      <c r="G92" s="60">
        <f t="shared" si="14"/>
        <v>99.989624467433885</v>
      </c>
      <c r="H92" s="90"/>
      <c r="I92" s="93"/>
      <c r="J92" s="93"/>
      <c r="K92" s="123"/>
      <c r="M92" s="18"/>
      <c r="N92" s="12"/>
    </row>
    <row r="93" spans="1:15" s="11" customFormat="1" ht="26.25" customHeight="1" x14ac:dyDescent="0.25">
      <c r="A93" s="118"/>
      <c r="B93" s="112"/>
      <c r="C93" s="118"/>
      <c r="D93" s="84" t="s">
        <v>5</v>
      </c>
      <c r="E93" s="60">
        <v>91024.48</v>
      </c>
      <c r="F93" s="60">
        <v>91015.03</v>
      </c>
      <c r="G93" s="60">
        <f t="shared" si="14"/>
        <v>99.989618177439738</v>
      </c>
      <c r="H93" s="91"/>
      <c r="I93" s="94"/>
      <c r="J93" s="94"/>
      <c r="K93" s="123"/>
      <c r="M93" s="18"/>
      <c r="N93" s="12"/>
    </row>
    <row r="94" spans="1:15" s="11" customFormat="1" ht="21.75" customHeight="1" x14ac:dyDescent="0.25">
      <c r="A94" s="158" t="s">
        <v>56</v>
      </c>
      <c r="B94" s="174" t="s">
        <v>159</v>
      </c>
      <c r="C94" s="175"/>
      <c r="D94" s="86" t="s">
        <v>7</v>
      </c>
      <c r="E94" s="69">
        <f>E95+E96+E97+E98</f>
        <v>280215405.67000002</v>
      </c>
      <c r="F94" s="69">
        <f>F95+F96+F97+F98</f>
        <v>276191658.11000001</v>
      </c>
      <c r="G94" s="69">
        <f t="shared" si="1"/>
        <v>98.564051983373588</v>
      </c>
      <c r="H94" s="98" t="s">
        <v>70</v>
      </c>
      <c r="I94" s="98" t="s">
        <v>70</v>
      </c>
      <c r="J94" s="98" t="s">
        <v>70</v>
      </c>
      <c r="K94" s="98" t="s">
        <v>70</v>
      </c>
      <c r="L94" s="17">
        <f>E94/F94</f>
        <v>1.0145686788208406</v>
      </c>
      <c r="M94" s="18"/>
      <c r="N94" s="12"/>
      <c r="O94" s="21"/>
    </row>
    <row r="95" spans="1:15" s="11" customFormat="1" ht="35.25" customHeight="1" x14ac:dyDescent="0.25">
      <c r="A95" s="159"/>
      <c r="B95" s="176"/>
      <c r="C95" s="177"/>
      <c r="D95" s="86" t="s">
        <v>76</v>
      </c>
      <c r="E95" s="69">
        <v>0</v>
      </c>
      <c r="F95" s="69">
        <v>0</v>
      </c>
      <c r="G95" s="69">
        <v>0</v>
      </c>
      <c r="H95" s="99"/>
      <c r="I95" s="99"/>
      <c r="J95" s="99"/>
      <c r="K95" s="99"/>
      <c r="L95" s="17"/>
      <c r="M95" s="18"/>
      <c r="N95" s="12"/>
      <c r="O95" s="21"/>
    </row>
    <row r="96" spans="1:15" s="11" customFormat="1" ht="33" customHeight="1" x14ac:dyDescent="0.25">
      <c r="A96" s="159"/>
      <c r="B96" s="176"/>
      <c r="C96" s="177"/>
      <c r="D96" s="86" t="s">
        <v>5</v>
      </c>
      <c r="E96" s="69">
        <f>E110+E113</f>
        <v>3290379.96</v>
      </c>
      <c r="F96" s="69">
        <f>F110+F113</f>
        <v>3290379.96</v>
      </c>
      <c r="G96" s="69">
        <f t="shared" si="1"/>
        <v>100</v>
      </c>
      <c r="H96" s="99"/>
      <c r="I96" s="99"/>
      <c r="J96" s="99"/>
      <c r="K96" s="99"/>
      <c r="M96" s="18"/>
      <c r="N96" s="12"/>
    </row>
    <row r="97" spans="1:14" s="11" customFormat="1" ht="39.6" customHeight="1" x14ac:dyDescent="0.25">
      <c r="A97" s="159"/>
      <c r="B97" s="176"/>
      <c r="C97" s="177"/>
      <c r="D97" s="86" t="s">
        <v>6</v>
      </c>
      <c r="E97" s="69">
        <f>E99+E105+E114</f>
        <v>276700025.71000004</v>
      </c>
      <c r="F97" s="69">
        <f>F99+F105+F114</f>
        <v>272676278.15000004</v>
      </c>
      <c r="G97" s="69">
        <f t="shared" si="1"/>
        <v>98.545808750947799</v>
      </c>
      <c r="H97" s="99"/>
      <c r="I97" s="99"/>
      <c r="J97" s="99"/>
      <c r="K97" s="99"/>
      <c r="M97" s="18"/>
      <c r="N97" s="12"/>
    </row>
    <row r="98" spans="1:14" s="11" customFormat="1" ht="22.5" customHeight="1" x14ac:dyDescent="0.25">
      <c r="A98" s="160"/>
      <c r="B98" s="178"/>
      <c r="C98" s="179"/>
      <c r="D98" s="86" t="s">
        <v>127</v>
      </c>
      <c r="E98" s="69">
        <f>E111</f>
        <v>225000</v>
      </c>
      <c r="F98" s="69">
        <f>F111</f>
        <v>225000</v>
      </c>
      <c r="G98" s="69">
        <f t="shared" si="1"/>
        <v>100</v>
      </c>
      <c r="H98" s="100"/>
      <c r="I98" s="100"/>
      <c r="J98" s="100"/>
      <c r="K98" s="100"/>
      <c r="M98" s="18"/>
      <c r="N98" s="12"/>
    </row>
    <row r="99" spans="1:14" s="11" customFormat="1" ht="62.25" customHeight="1" x14ac:dyDescent="0.25">
      <c r="A99" s="34" t="s">
        <v>57</v>
      </c>
      <c r="B99" s="41" t="s">
        <v>34</v>
      </c>
      <c r="C99" s="35" t="s">
        <v>21</v>
      </c>
      <c r="D99" s="46" t="s">
        <v>6</v>
      </c>
      <c r="E99" s="43">
        <f>E100+E101+E102+E103+E104</f>
        <v>275687409.67000002</v>
      </c>
      <c r="F99" s="43">
        <f>F100+F101+F102+F103+F104</f>
        <v>271663662.11000001</v>
      </c>
      <c r="G99" s="43">
        <f t="shared" si="1"/>
        <v>98.540467421121463</v>
      </c>
      <c r="H99" s="136" t="s">
        <v>10</v>
      </c>
      <c r="I99" s="95">
        <v>71</v>
      </c>
      <c r="J99" s="95">
        <v>71</v>
      </c>
      <c r="K99" s="75"/>
      <c r="M99" s="18"/>
      <c r="N99" s="12"/>
    </row>
    <row r="100" spans="1:14" s="11" customFormat="1" ht="69.599999999999994" customHeight="1" x14ac:dyDescent="0.25">
      <c r="A100" s="40" t="s">
        <v>147</v>
      </c>
      <c r="B100" s="44" t="s">
        <v>35</v>
      </c>
      <c r="C100" s="39" t="s">
        <v>21</v>
      </c>
      <c r="D100" s="46" t="s">
        <v>6</v>
      </c>
      <c r="E100" s="43">
        <v>125217892.14</v>
      </c>
      <c r="F100" s="60">
        <v>125092003.38</v>
      </c>
      <c r="G100" s="43">
        <f t="shared" si="1"/>
        <v>99.89946423961581</v>
      </c>
      <c r="H100" s="137"/>
      <c r="I100" s="96"/>
      <c r="J100" s="96"/>
      <c r="K100" s="75" t="s">
        <v>210</v>
      </c>
      <c r="M100" s="18"/>
      <c r="N100" s="12"/>
    </row>
    <row r="101" spans="1:14" s="11" customFormat="1" ht="69.599999999999994" customHeight="1" x14ac:dyDescent="0.25">
      <c r="A101" s="40" t="s">
        <v>58</v>
      </c>
      <c r="B101" s="44" t="s">
        <v>95</v>
      </c>
      <c r="C101" s="39" t="s">
        <v>21</v>
      </c>
      <c r="D101" s="46" t="s">
        <v>6</v>
      </c>
      <c r="E101" s="43">
        <v>70661259.010000005</v>
      </c>
      <c r="F101" s="60">
        <v>69715720.519999996</v>
      </c>
      <c r="G101" s="43">
        <f t="shared" si="1"/>
        <v>98.661871436700281</v>
      </c>
      <c r="H101" s="137"/>
      <c r="I101" s="96"/>
      <c r="J101" s="96"/>
      <c r="K101" s="75" t="s">
        <v>209</v>
      </c>
      <c r="M101" s="18"/>
      <c r="N101" s="12"/>
    </row>
    <row r="102" spans="1:14" s="11" customFormat="1" ht="60" customHeight="1" x14ac:dyDescent="0.25">
      <c r="A102" s="40" t="s">
        <v>59</v>
      </c>
      <c r="B102" s="44" t="s">
        <v>112</v>
      </c>
      <c r="C102" s="39" t="s">
        <v>21</v>
      </c>
      <c r="D102" s="46" t="s">
        <v>6</v>
      </c>
      <c r="E102" s="43">
        <v>517171</v>
      </c>
      <c r="F102" s="60">
        <f t="shared" ref="F102:F103" si="15">E102</f>
        <v>517171</v>
      </c>
      <c r="G102" s="43">
        <f t="shared" si="1"/>
        <v>100</v>
      </c>
      <c r="H102" s="137"/>
      <c r="I102" s="96"/>
      <c r="J102" s="96"/>
      <c r="K102" s="75"/>
      <c r="M102" s="18"/>
      <c r="N102" s="12"/>
    </row>
    <row r="103" spans="1:14" s="11" customFormat="1" ht="78.75" customHeight="1" x14ac:dyDescent="0.25">
      <c r="A103" s="40" t="s">
        <v>111</v>
      </c>
      <c r="B103" s="44" t="s">
        <v>36</v>
      </c>
      <c r="C103" s="39" t="s">
        <v>21</v>
      </c>
      <c r="D103" s="46" t="s">
        <v>6</v>
      </c>
      <c r="E103" s="43">
        <v>1549389.49</v>
      </c>
      <c r="F103" s="60">
        <f t="shared" si="15"/>
        <v>1549389.49</v>
      </c>
      <c r="G103" s="43">
        <f t="shared" ref="G103:G105" si="16">F103/E103*100</f>
        <v>100</v>
      </c>
      <c r="H103" s="138"/>
      <c r="I103" s="97"/>
      <c r="J103" s="97"/>
      <c r="K103" s="75"/>
      <c r="M103" s="18"/>
      <c r="N103" s="12"/>
    </row>
    <row r="104" spans="1:14" s="11" customFormat="1" ht="75.75" customHeight="1" x14ac:dyDescent="0.25">
      <c r="A104" s="40" t="s">
        <v>113</v>
      </c>
      <c r="B104" s="44" t="s">
        <v>83</v>
      </c>
      <c r="C104" s="39" t="s">
        <v>22</v>
      </c>
      <c r="D104" s="46" t="s">
        <v>6</v>
      </c>
      <c r="E104" s="43">
        <v>77741698.030000001</v>
      </c>
      <c r="F104" s="60">
        <v>74789377.719999999</v>
      </c>
      <c r="G104" s="43">
        <f t="shared" si="16"/>
        <v>96.202397960408931</v>
      </c>
      <c r="H104" s="47" t="s">
        <v>126</v>
      </c>
      <c r="I104" s="26">
        <v>25</v>
      </c>
      <c r="J104" s="26">
        <v>25</v>
      </c>
      <c r="K104" s="83" t="s">
        <v>211</v>
      </c>
      <c r="M104" s="18"/>
      <c r="N104" s="12"/>
    </row>
    <row r="105" spans="1:14" s="11" customFormat="1" ht="48.75" customHeight="1" x14ac:dyDescent="0.25">
      <c r="A105" s="40" t="s">
        <v>60</v>
      </c>
      <c r="B105" s="44" t="s">
        <v>37</v>
      </c>
      <c r="C105" s="39" t="s">
        <v>21</v>
      </c>
      <c r="D105" s="46" t="s">
        <v>6</v>
      </c>
      <c r="E105" s="43">
        <f>E106+E107+E108</f>
        <v>884996</v>
      </c>
      <c r="F105" s="60">
        <f>E105</f>
        <v>884996</v>
      </c>
      <c r="G105" s="43">
        <f t="shared" si="16"/>
        <v>100</v>
      </c>
      <c r="H105" s="101" t="s">
        <v>10</v>
      </c>
      <c r="I105" s="102">
        <v>71</v>
      </c>
      <c r="J105" s="102">
        <v>71</v>
      </c>
      <c r="K105" s="75"/>
      <c r="M105" s="18"/>
      <c r="N105" s="12"/>
    </row>
    <row r="106" spans="1:14" s="11" customFormat="1" ht="48.75" customHeight="1" x14ac:dyDescent="0.25">
      <c r="A106" s="40" t="s">
        <v>98</v>
      </c>
      <c r="B106" s="44" t="s">
        <v>129</v>
      </c>
      <c r="C106" s="39" t="s">
        <v>21</v>
      </c>
      <c r="D106" s="46" t="s">
        <v>6</v>
      </c>
      <c r="E106" s="43">
        <v>599996</v>
      </c>
      <c r="F106" s="60">
        <f t="shared" ref="F106:F108" si="17">E106</f>
        <v>599996</v>
      </c>
      <c r="G106" s="43">
        <f t="shared" ref="G106" si="18">F106/E106*100</f>
        <v>100</v>
      </c>
      <c r="H106" s="101"/>
      <c r="I106" s="102"/>
      <c r="J106" s="102"/>
      <c r="K106" s="75"/>
      <c r="M106" s="18"/>
      <c r="N106" s="12"/>
    </row>
    <row r="107" spans="1:14" s="11" customFormat="1" ht="39.75" customHeight="1" x14ac:dyDescent="0.25">
      <c r="A107" s="40" t="s">
        <v>99</v>
      </c>
      <c r="B107" s="44" t="s">
        <v>134</v>
      </c>
      <c r="C107" s="39" t="s">
        <v>22</v>
      </c>
      <c r="D107" s="46" t="s">
        <v>6</v>
      </c>
      <c r="E107" s="43">
        <v>270000</v>
      </c>
      <c r="F107" s="60">
        <f t="shared" si="17"/>
        <v>270000</v>
      </c>
      <c r="G107" s="43">
        <f t="shared" ref="G107" si="19">F107/E107*100</f>
        <v>100</v>
      </c>
      <c r="H107" s="101"/>
      <c r="I107" s="102"/>
      <c r="J107" s="102"/>
      <c r="K107" s="76"/>
      <c r="M107" s="18"/>
      <c r="N107" s="12"/>
    </row>
    <row r="108" spans="1:14" s="11" customFormat="1" ht="39.75" customHeight="1" x14ac:dyDescent="0.25">
      <c r="A108" s="40" t="s">
        <v>148</v>
      </c>
      <c r="B108" s="44" t="s">
        <v>114</v>
      </c>
      <c r="C108" s="39" t="s">
        <v>21</v>
      </c>
      <c r="D108" s="46" t="s">
        <v>6</v>
      </c>
      <c r="E108" s="43">
        <v>15000</v>
      </c>
      <c r="F108" s="60">
        <f t="shared" si="17"/>
        <v>15000</v>
      </c>
      <c r="G108" s="43">
        <f t="shared" ref="G108:G114" si="20">F108/E108*100</f>
        <v>100</v>
      </c>
      <c r="H108" s="101"/>
      <c r="I108" s="102"/>
      <c r="J108" s="102"/>
      <c r="K108" s="75"/>
      <c r="M108" s="18"/>
      <c r="N108" s="12"/>
    </row>
    <row r="109" spans="1:14" s="11" customFormat="1" ht="39.75" customHeight="1" x14ac:dyDescent="0.25">
      <c r="A109" s="114" t="s">
        <v>149</v>
      </c>
      <c r="B109" s="111" t="s">
        <v>200</v>
      </c>
      <c r="C109" s="117" t="s">
        <v>188</v>
      </c>
      <c r="D109" s="46" t="s">
        <v>7</v>
      </c>
      <c r="E109" s="43">
        <f>E110+E111</f>
        <v>2225000</v>
      </c>
      <c r="F109" s="60">
        <f>F110+F111</f>
        <v>2225000</v>
      </c>
      <c r="G109" s="43">
        <f t="shared" si="20"/>
        <v>100</v>
      </c>
      <c r="H109" s="136" t="s">
        <v>132</v>
      </c>
      <c r="I109" s="103">
        <v>1</v>
      </c>
      <c r="J109" s="103">
        <v>1</v>
      </c>
      <c r="K109" s="75"/>
      <c r="M109" s="18"/>
      <c r="N109" s="12"/>
    </row>
    <row r="110" spans="1:14" s="11" customFormat="1" ht="39.75" customHeight="1" x14ac:dyDescent="0.25">
      <c r="A110" s="115"/>
      <c r="B110" s="112"/>
      <c r="C110" s="118"/>
      <c r="D110" s="46" t="s">
        <v>5</v>
      </c>
      <c r="E110" s="43">
        <v>2000000</v>
      </c>
      <c r="F110" s="60">
        <v>2000000</v>
      </c>
      <c r="G110" s="43">
        <f t="shared" si="20"/>
        <v>100</v>
      </c>
      <c r="H110" s="137"/>
      <c r="I110" s="104"/>
      <c r="J110" s="104"/>
      <c r="K110" s="75"/>
      <c r="M110" s="18"/>
      <c r="N110" s="12"/>
    </row>
    <row r="111" spans="1:14" s="11" customFormat="1" ht="39.75" customHeight="1" x14ac:dyDescent="0.25">
      <c r="A111" s="115"/>
      <c r="B111" s="112"/>
      <c r="C111" s="118"/>
      <c r="D111" s="84" t="s">
        <v>127</v>
      </c>
      <c r="E111" s="60">
        <v>225000</v>
      </c>
      <c r="F111" s="60">
        <v>225000</v>
      </c>
      <c r="G111" s="60">
        <f t="shared" si="20"/>
        <v>100</v>
      </c>
      <c r="H111" s="137"/>
      <c r="I111" s="104"/>
      <c r="J111" s="104"/>
      <c r="K111" s="75"/>
      <c r="M111" s="18"/>
      <c r="N111" s="12"/>
    </row>
    <row r="112" spans="1:14" s="11" customFormat="1" ht="39.75" customHeight="1" x14ac:dyDescent="0.25">
      <c r="A112" s="114" t="s">
        <v>150</v>
      </c>
      <c r="B112" s="111" t="s">
        <v>201</v>
      </c>
      <c r="C112" s="117" t="s">
        <v>188</v>
      </c>
      <c r="D112" s="46" t="s">
        <v>7</v>
      </c>
      <c r="E112" s="43">
        <f>E113+E114</f>
        <v>1418000</v>
      </c>
      <c r="F112" s="60">
        <f>F113+F114</f>
        <v>1418000</v>
      </c>
      <c r="G112" s="43">
        <f t="shared" si="20"/>
        <v>100</v>
      </c>
      <c r="H112" s="137"/>
      <c r="I112" s="104"/>
      <c r="J112" s="104"/>
      <c r="K112" s="75"/>
      <c r="M112" s="18"/>
      <c r="N112" s="12"/>
    </row>
    <row r="113" spans="1:14" s="11" customFormat="1" ht="39.75" customHeight="1" x14ac:dyDescent="0.25">
      <c r="A113" s="115"/>
      <c r="B113" s="112"/>
      <c r="C113" s="118"/>
      <c r="D113" s="46" t="s">
        <v>5</v>
      </c>
      <c r="E113" s="43">
        <v>1290379.96</v>
      </c>
      <c r="F113" s="60">
        <v>1290379.96</v>
      </c>
      <c r="G113" s="43">
        <f t="shared" si="20"/>
        <v>100</v>
      </c>
      <c r="H113" s="137"/>
      <c r="I113" s="104"/>
      <c r="J113" s="104"/>
      <c r="K113" s="75"/>
      <c r="M113" s="18"/>
      <c r="N113" s="12"/>
    </row>
    <row r="114" spans="1:14" s="11" customFormat="1" ht="39.75" customHeight="1" x14ac:dyDescent="0.25">
      <c r="A114" s="115"/>
      <c r="B114" s="112"/>
      <c r="C114" s="118"/>
      <c r="D114" s="84" t="s">
        <v>6</v>
      </c>
      <c r="E114" s="60">
        <v>127620.04</v>
      </c>
      <c r="F114" s="60">
        <v>127620.04</v>
      </c>
      <c r="G114" s="60">
        <f t="shared" si="20"/>
        <v>100</v>
      </c>
      <c r="H114" s="137"/>
      <c r="I114" s="104"/>
      <c r="J114" s="104"/>
      <c r="K114" s="75"/>
      <c r="M114" s="18"/>
      <c r="N114" s="12"/>
    </row>
    <row r="115" spans="1:14" s="11" customFormat="1" ht="29.25" customHeight="1" x14ac:dyDescent="0.25">
      <c r="A115" s="110" t="s">
        <v>61</v>
      </c>
      <c r="B115" s="120" t="s">
        <v>160</v>
      </c>
      <c r="C115" s="120"/>
      <c r="D115" s="46" t="s">
        <v>7</v>
      </c>
      <c r="E115" s="43">
        <f>E116+E117</f>
        <v>26189054.120000001</v>
      </c>
      <c r="F115" s="43">
        <f>F116+F117</f>
        <v>26189054.120000001</v>
      </c>
      <c r="G115" s="43">
        <f t="shared" ref="G115:G120" si="21">F115/E115*100</f>
        <v>100</v>
      </c>
      <c r="H115" s="154" t="s">
        <v>70</v>
      </c>
      <c r="I115" s="154" t="s">
        <v>70</v>
      </c>
      <c r="J115" s="154" t="s">
        <v>70</v>
      </c>
      <c r="K115" s="154" t="s">
        <v>70</v>
      </c>
      <c r="L115" s="17">
        <f>E115/F115</f>
        <v>1</v>
      </c>
      <c r="M115" s="18"/>
      <c r="N115" s="12"/>
    </row>
    <row r="116" spans="1:14" s="11" customFormat="1" ht="30" customHeight="1" x14ac:dyDescent="0.25">
      <c r="A116" s="110"/>
      <c r="B116" s="120"/>
      <c r="C116" s="120"/>
      <c r="D116" s="46" t="s">
        <v>5</v>
      </c>
      <c r="E116" s="43">
        <f>E123+E131+E134</f>
        <v>9355264</v>
      </c>
      <c r="F116" s="43">
        <f>F123+F131+F134</f>
        <v>9355264</v>
      </c>
      <c r="G116" s="43">
        <f t="shared" si="21"/>
        <v>100</v>
      </c>
      <c r="H116" s="154"/>
      <c r="I116" s="154"/>
      <c r="J116" s="154"/>
      <c r="K116" s="154"/>
      <c r="M116" s="18"/>
      <c r="N116" s="12"/>
    </row>
    <row r="117" spans="1:14" s="11" customFormat="1" ht="24" customHeight="1" x14ac:dyDescent="0.25">
      <c r="A117" s="110"/>
      <c r="B117" s="120"/>
      <c r="C117" s="120"/>
      <c r="D117" s="46" t="s">
        <v>6</v>
      </c>
      <c r="E117" s="43">
        <f>E118+E124+E132+E135</f>
        <v>16833790.120000001</v>
      </c>
      <c r="F117" s="43">
        <f>F118+F124+F132+F135</f>
        <v>16833790.120000001</v>
      </c>
      <c r="G117" s="43">
        <f t="shared" si="21"/>
        <v>100</v>
      </c>
      <c r="H117" s="154"/>
      <c r="I117" s="154"/>
      <c r="J117" s="154"/>
      <c r="K117" s="154"/>
      <c r="M117" s="18"/>
      <c r="N117" s="12"/>
    </row>
    <row r="118" spans="1:14" s="11" customFormat="1" ht="49.5" customHeight="1" x14ac:dyDescent="0.25">
      <c r="A118" s="40" t="s">
        <v>62</v>
      </c>
      <c r="B118" s="44" t="s">
        <v>38</v>
      </c>
      <c r="C118" s="39" t="s">
        <v>21</v>
      </c>
      <c r="D118" s="46" t="s">
        <v>6</v>
      </c>
      <c r="E118" s="43">
        <f>E119+E120+E121</f>
        <v>9389061.1400000006</v>
      </c>
      <c r="F118" s="60">
        <f>F119+F120+F121</f>
        <v>9389061.1400000006</v>
      </c>
      <c r="G118" s="43">
        <f t="shared" si="21"/>
        <v>100</v>
      </c>
      <c r="H118" s="89" t="s">
        <v>24</v>
      </c>
      <c r="I118" s="92">
        <v>1140</v>
      </c>
      <c r="J118" s="92">
        <v>1094</v>
      </c>
      <c r="K118" s="75"/>
      <c r="M118" s="18"/>
      <c r="N118" s="12"/>
    </row>
    <row r="119" spans="1:14" s="11" customFormat="1" ht="43.5" customHeight="1" x14ac:dyDescent="0.25">
      <c r="A119" s="40" t="s">
        <v>63</v>
      </c>
      <c r="B119" s="44" t="s">
        <v>39</v>
      </c>
      <c r="C119" s="39" t="s">
        <v>21</v>
      </c>
      <c r="D119" s="46" t="s">
        <v>6</v>
      </c>
      <c r="E119" s="43">
        <v>1891003.39</v>
      </c>
      <c r="F119" s="60">
        <f>E119</f>
        <v>1891003.39</v>
      </c>
      <c r="G119" s="43">
        <f t="shared" si="21"/>
        <v>100</v>
      </c>
      <c r="H119" s="90"/>
      <c r="I119" s="93"/>
      <c r="J119" s="93"/>
      <c r="K119" s="76"/>
      <c r="M119" s="18"/>
      <c r="N119" s="12"/>
    </row>
    <row r="120" spans="1:14" s="11" customFormat="1" ht="43.5" customHeight="1" x14ac:dyDescent="0.25">
      <c r="A120" s="40" t="s">
        <v>64</v>
      </c>
      <c r="B120" s="44" t="s">
        <v>40</v>
      </c>
      <c r="C120" s="39" t="s">
        <v>21</v>
      </c>
      <c r="D120" s="46" t="s">
        <v>6</v>
      </c>
      <c r="E120" s="43">
        <v>2060832.73</v>
      </c>
      <c r="F120" s="60">
        <f>E120</f>
        <v>2060832.73</v>
      </c>
      <c r="G120" s="43">
        <f t="shared" si="21"/>
        <v>100</v>
      </c>
      <c r="H120" s="90"/>
      <c r="I120" s="93"/>
      <c r="J120" s="93"/>
      <c r="K120" s="75"/>
      <c r="M120" s="18"/>
      <c r="N120" s="12"/>
    </row>
    <row r="121" spans="1:14" s="11" customFormat="1" ht="43.5" customHeight="1" x14ac:dyDescent="0.25">
      <c r="A121" s="34" t="s">
        <v>151</v>
      </c>
      <c r="B121" s="41" t="s">
        <v>163</v>
      </c>
      <c r="C121" s="39" t="s">
        <v>21</v>
      </c>
      <c r="D121" s="46" t="s">
        <v>6</v>
      </c>
      <c r="E121" s="43">
        <v>5437225.0199999996</v>
      </c>
      <c r="F121" s="60">
        <f>E121</f>
        <v>5437225.0199999996</v>
      </c>
      <c r="G121" s="43">
        <f t="shared" ref="G121" si="22">F121/E121*100</f>
        <v>100</v>
      </c>
      <c r="H121" s="91"/>
      <c r="I121" s="94"/>
      <c r="J121" s="94"/>
      <c r="K121" s="79"/>
      <c r="M121" s="18"/>
      <c r="N121" s="12"/>
    </row>
    <row r="122" spans="1:14" s="11" customFormat="1" ht="27.75" customHeight="1" x14ac:dyDescent="0.25">
      <c r="A122" s="117" t="s">
        <v>65</v>
      </c>
      <c r="B122" s="111" t="s">
        <v>41</v>
      </c>
      <c r="C122" s="117" t="s">
        <v>20</v>
      </c>
      <c r="D122" s="46" t="s">
        <v>9</v>
      </c>
      <c r="E122" s="43">
        <f>E123+E124</f>
        <v>9625306.9800000004</v>
      </c>
      <c r="F122" s="60">
        <f>F123+F124</f>
        <v>9625306.9800000004</v>
      </c>
      <c r="G122" s="43">
        <f t="shared" ref="G122:G129" si="23">F122/E122*100</f>
        <v>100</v>
      </c>
      <c r="H122" s="87" t="s">
        <v>101</v>
      </c>
      <c r="I122" s="88">
        <v>1015</v>
      </c>
      <c r="J122" s="88">
        <v>1015</v>
      </c>
      <c r="K122" s="122"/>
      <c r="M122" s="18"/>
      <c r="N122" s="12"/>
    </row>
    <row r="123" spans="1:14" s="11" customFormat="1" ht="28.5" customHeight="1" x14ac:dyDescent="0.25">
      <c r="A123" s="118"/>
      <c r="B123" s="112"/>
      <c r="C123" s="118"/>
      <c r="D123" s="46" t="s">
        <v>5</v>
      </c>
      <c r="E123" s="43">
        <f>E127</f>
        <v>2826300</v>
      </c>
      <c r="F123" s="60">
        <f>E123</f>
        <v>2826300</v>
      </c>
      <c r="G123" s="43">
        <f t="shared" si="23"/>
        <v>100</v>
      </c>
      <c r="H123" s="87"/>
      <c r="I123" s="88"/>
      <c r="J123" s="88"/>
      <c r="K123" s="123"/>
      <c r="M123" s="18"/>
      <c r="N123" s="12"/>
    </row>
    <row r="124" spans="1:14" s="11" customFormat="1" ht="25.5" customHeight="1" x14ac:dyDescent="0.25">
      <c r="A124" s="119"/>
      <c r="B124" s="113"/>
      <c r="C124" s="119"/>
      <c r="D124" s="46" t="s">
        <v>6</v>
      </c>
      <c r="E124" s="43">
        <f>E125+E128+E129</f>
        <v>6799006.9800000004</v>
      </c>
      <c r="F124" s="60">
        <f>E124</f>
        <v>6799006.9800000004</v>
      </c>
      <c r="G124" s="43">
        <f t="shared" si="23"/>
        <v>100</v>
      </c>
      <c r="H124" s="87"/>
      <c r="I124" s="88"/>
      <c r="J124" s="88"/>
      <c r="K124" s="124"/>
      <c r="M124" s="18"/>
      <c r="N124" s="12"/>
    </row>
    <row r="125" spans="1:14" s="11" customFormat="1" ht="58.5" customHeight="1" x14ac:dyDescent="0.25">
      <c r="A125" s="40" t="s">
        <v>66</v>
      </c>
      <c r="B125" s="44" t="s">
        <v>42</v>
      </c>
      <c r="C125" s="39" t="s">
        <v>23</v>
      </c>
      <c r="D125" s="46" t="s">
        <v>6</v>
      </c>
      <c r="E125" s="22">
        <v>3657790.71</v>
      </c>
      <c r="F125" s="60">
        <f>E125</f>
        <v>3657790.71</v>
      </c>
      <c r="G125" s="43">
        <f t="shared" si="23"/>
        <v>100</v>
      </c>
      <c r="H125" s="87"/>
      <c r="I125" s="88"/>
      <c r="J125" s="88"/>
      <c r="K125" s="75"/>
      <c r="M125" s="18"/>
      <c r="N125" s="12"/>
    </row>
    <row r="126" spans="1:14" s="11" customFormat="1" ht="26.25" customHeight="1" x14ac:dyDescent="0.25">
      <c r="A126" s="117" t="s">
        <v>100</v>
      </c>
      <c r="B126" s="111" t="s">
        <v>115</v>
      </c>
      <c r="C126" s="117" t="s">
        <v>116</v>
      </c>
      <c r="D126" s="46" t="s">
        <v>9</v>
      </c>
      <c r="E126" s="22">
        <f>E127+E128</f>
        <v>3105900</v>
      </c>
      <c r="F126" s="66">
        <f>F127+F128</f>
        <v>3105900</v>
      </c>
      <c r="G126" s="43">
        <f t="shared" si="23"/>
        <v>100</v>
      </c>
      <c r="H126" s="87"/>
      <c r="I126" s="88"/>
      <c r="J126" s="88"/>
      <c r="K126" s="180"/>
      <c r="M126" s="18"/>
      <c r="N126" s="12"/>
    </row>
    <row r="127" spans="1:14" s="11" customFormat="1" ht="19.5" customHeight="1" x14ac:dyDescent="0.25">
      <c r="A127" s="118"/>
      <c r="B127" s="112"/>
      <c r="C127" s="118"/>
      <c r="D127" s="46" t="s">
        <v>5</v>
      </c>
      <c r="E127" s="43">
        <v>2826300</v>
      </c>
      <c r="F127" s="66">
        <f>E127</f>
        <v>2826300</v>
      </c>
      <c r="G127" s="43">
        <f t="shared" si="23"/>
        <v>100</v>
      </c>
      <c r="H127" s="87"/>
      <c r="I127" s="88"/>
      <c r="J127" s="88"/>
      <c r="K127" s="181"/>
      <c r="M127" s="18"/>
      <c r="N127" s="12"/>
    </row>
    <row r="128" spans="1:14" s="11" customFormat="1" ht="105" customHeight="1" x14ac:dyDescent="0.25">
      <c r="A128" s="119"/>
      <c r="B128" s="113"/>
      <c r="C128" s="119"/>
      <c r="D128" s="46" t="s">
        <v>6</v>
      </c>
      <c r="E128" s="43">
        <v>279600</v>
      </c>
      <c r="F128" s="66">
        <f t="shared" ref="F128:F129" si="24">E128</f>
        <v>279600</v>
      </c>
      <c r="G128" s="43">
        <f t="shared" si="23"/>
        <v>100</v>
      </c>
      <c r="H128" s="87"/>
      <c r="I128" s="88"/>
      <c r="J128" s="88"/>
      <c r="K128" s="182"/>
      <c r="M128" s="18"/>
      <c r="N128" s="12"/>
    </row>
    <row r="129" spans="1:14" s="11" customFormat="1" ht="110.25" customHeight="1" x14ac:dyDescent="0.25">
      <c r="A129" s="51" t="s">
        <v>152</v>
      </c>
      <c r="B129" s="27" t="s">
        <v>43</v>
      </c>
      <c r="C129" s="39" t="s">
        <v>23</v>
      </c>
      <c r="D129" s="46" t="s">
        <v>6</v>
      </c>
      <c r="E129" s="20">
        <v>2861616.27</v>
      </c>
      <c r="F129" s="66">
        <f t="shared" si="24"/>
        <v>2861616.27</v>
      </c>
      <c r="G129" s="43">
        <f t="shared" si="23"/>
        <v>100</v>
      </c>
      <c r="H129" s="31" t="s">
        <v>106</v>
      </c>
      <c r="I129" s="30">
        <v>150</v>
      </c>
      <c r="J129" s="30">
        <v>170</v>
      </c>
      <c r="K129" s="80"/>
      <c r="M129" s="18"/>
      <c r="N129" s="12"/>
    </row>
    <row r="130" spans="1:14" s="11" customFormat="1" ht="41.25" customHeight="1" x14ac:dyDescent="0.25">
      <c r="A130" s="169" t="s">
        <v>67</v>
      </c>
      <c r="B130" s="121" t="s">
        <v>208</v>
      </c>
      <c r="C130" s="108" t="s">
        <v>21</v>
      </c>
      <c r="D130" s="46" t="s">
        <v>7</v>
      </c>
      <c r="E130" s="43">
        <f>E132+E131</f>
        <v>3514132</v>
      </c>
      <c r="F130" s="60">
        <f>F131+F132</f>
        <v>3514132</v>
      </c>
      <c r="G130" s="42">
        <f t="shared" ref="G130:G131" si="25">F130/E130*100</f>
        <v>100</v>
      </c>
      <c r="H130" s="87" t="s">
        <v>24</v>
      </c>
      <c r="I130" s="88">
        <v>1140</v>
      </c>
      <c r="J130" s="88">
        <v>1094</v>
      </c>
      <c r="K130" s="180"/>
      <c r="M130" s="18"/>
      <c r="N130" s="12"/>
    </row>
    <row r="131" spans="1:14" s="11" customFormat="1" ht="42" customHeight="1" x14ac:dyDescent="0.25">
      <c r="A131" s="169"/>
      <c r="B131" s="121"/>
      <c r="C131" s="108"/>
      <c r="D131" s="46" t="s">
        <v>5</v>
      </c>
      <c r="E131" s="56">
        <v>3197859.99</v>
      </c>
      <c r="F131" s="60">
        <f>E131</f>
        <v>3197859.99</v>
      </c>
      <c r="G131" s="55">
        <f t="shared" si="25"/>
        <v>100</v>
      </c>
      <c r="H131" s="87"/>
      <c r="I131" s="88"/>
      <c r="J131" s="88"/>
      <c r="K131" s="181"/>
      <c r="M131" s="18"/>
      <c r="N131" s="12"/>
    </row>
    <row r="132" spans="1:14" s="11" customFormat="1" ht="63.75" customHeight="1" x14ac:dyDescent="0.25">
      <c r="A132" s="169"/>
      <c r="B132" s="121"/>
      <c r="C132" s="108"/>
      <c r="D132" s="39" t="s">
        <v>6</v>
      </c>
      <c r="E132" s="56">
        <v>316272.01</v>
      </c>
      <c r="F132" s="60">
        <f>E132</f>
        <v>316272.01</v>
      </c>
      <c r="G132" s="55">
        <f t="shared" ref="G132:G134" si="26">F132/E132*100</f>
        <v>100</v>
      </c>
      <c r="H132" s="87"/>
      <c r="I132" s="88"/>
      <c r="J132" s="88"/>
      <c r="K132" s="182"/>
      <c r="M132" s="18"/>
      <c r="N132" s="12"/>
    </row>
    <row r="133" spans="1:14" s="11" customFormat="1" ht="63.75" customHeight="1" x14ac:dyDescent="0.25">
      <c r="A133" s="170"/>
      <c r="B133" s="105" t="s">
        <v>207</v>
      </c>
      <c r="C133" s="108" t="s">
        <v>21</v>
      </c>
      <c r="D133" s="46" t="s">
        <v>7</v>
      </c>
      <c r="E133" s="43">
        <f>E135+E134</f>
        <v>3660554</v>
      </c>
      <c r="F133" s="60">
        <f>F134+F135</f>
        <v>3660554</v>
      </c>
      <c r="G133" s="42">
        <f t="shared" si="26"/>
        <v>100</v>
      </c>
      <c r="H133" s="87"/>
      <c r="I133" s="88"/>
      <c r="J133" s="88"/>
      <c r="K133" s="81"/>
      <c r="M133" s="18"/>
      <c r="N133" s="12"/>
    </row>
    <row r="134" spans="1:14" s="11" customFormat="1" ht="63.75" customHeight="1" x14ac:dyDescent="0.25">
      <c r="A134" s="171"/>
      <c r="B134" s="106"/>
      <c r="C134" s="108"/>
      <c r="D134" s="46" t="s">
        <v>5</v>
      </c>
      <c r="E134" s="56">
        <v>3331104.01</v>
      </c>
      <c r="F134" s="60">
        <f>E134</f>
        <v>3331104.01</v>
      </c>
      <c r="G134" s="55">
        <f t="shared" si="26"/>
        <v>100</v>
      </c>
      <c r="H134" s="87"/>
      <c r="I134" s="88"/>
      <c r="J134" s="88"/>
      <c r="K134" s="81"/>
      <c r="M134" s="18"/>
      <c r="N134" s="12"/>
    </row>
    <row r="135" spans="1:14" s="11" customFormat="1" ht="63.75" customHeight="1" x14ac:dyDescent="0.25">
      <c r="A135" s="172"/>
      <c r="B135" s="107"/>
      <c r="C135" s="108"/>
      <c r="D135" s="39" t="s">
        <v>6</v>
      </c>
      <c r="E135" s="56">
        <v>329449.99</v>
      </c>
      <c r="F135" s="60">
        <f>E135</f>
        <v>329449.99</v>
      </c>
      <c r="G135" s="55">
        <f t="shared" ref="G135" si="27">F135/E135*100</f>
        <v>100</v>
      </c>
      <c r="H135" s="87"/>
      <c r="I135" s="88"/>
      <c r="J135" s="88"/>
      <c r="K135" s="81"/>
      <c r="M135" s="18"/>
      <c r="N135" s="12"/>
    </row>
    <row r="136" spans="1:14" s="11" customFormat="1" ht="72" customHeight="1" x14ac:dyDescent="0.25">
      <c r="A136" s="28" t="s">
        <v>68</v>
      </c>
      <c r="B136" s="165" t="s">
        <v>44</v>
      </c>
      <c r="C136" s="165"/>
      <c r="D136" s="29" t="s">
        <v>6</v>
      </c>
      <c r="E136" s="56">
        <f>E137</f>
        <v>13108488.359999999</v>
      </c>
      <c r="F136" s="56">
        <f>F137</f>
        <v>13057232.130000001</v>
      </c>
      <c r="G136" s="25">
        <f>F136/E136*100</f>
        <v>99.608984433655948</v>
      </c>
      <c r="H136" s="70" t="s">
        <v>70</v>
      </c>
      <c r="I136" s="70" t="s">
        <v>70</v>
      </c>
      <c r="J136" s="70" t="s">
        <v>70</v>
      </c>
      <c r="K136" s="70" t="s">
        <v>70</v>
      </c>
      <c r="L136" s="17">
        <f>E136/F136</f>
        <v>1.0039255049990445</v>
      </c>
      <c r="M136" s="18"/>
      <c r="N136" s="12"/>
    </row>
    <row r="137" spans="1:14" s="11" customFormat="1" ht="90.75" customHeight="1" x14ac:dyDescent="0.25">
      <c r="A137" s="110" t="s">
        <v>69</v>
      </c>
      <c r="B137" s="109" t="s">
        <v>45</v>
      </c>
      <c r="C137" s="108" t="s">
        <v>19</v>
      </c>
      <c r="D137" s="117" t="s">
        <v>6</v>
      </c>
      <c r="E137" s="164">
        <f>E139+E140</f>
        <v>13108488.359999999</v>
      </c>
      <c r="F137" s="164">
        <f>F139+F140</f>
        <v>13057232.130000001</v>
      </c>
      <c r="G137" s="163">
        <f>F137/E137*100</f>
        <v>99.608984433655948</v>
      </c>
      <c r="H137" s="48" t="s">
        <v>102</v>
      </c>
      <c r="I137" s="30">
        <v>59</v>
      </c>
      <c r="J137" s="30">
        <v>59</v>
      </c>
      <c r="K137" s="122"/>
      <c r="M137" s="18"/>
      <c r="N137" s="12"/>
    </row>
    <row r="138" spans="1:14" s="11" customFormat="1" ht="102.75" customHeight="1" x14ac:dyDescent="0.25">
      <c r="A138" s="110"/>
      <c r="B138" s="109"/>
      <c r="C138" s="108"/>
      <c r="D138" s="118"/>
      <c r="E138" s="164"/>
      <c r="F138" s="164"/>
      <c r="G138" s="163"/>
      <c r="H138" s="31" t="s">
        <v>103</v>
      </c>
      <c r="I138" s="30">
        <v>100</v>
      </c>
      <c r="J138" s="30">
        <v>100</v>
      </c>
      <c r="K138" s="124"/>
      <c r="M138" s="18"/>
      <c r="N138" s="12"/>
    </row>
    <row r="139" spans="1:14" s="11" customFormat="1" ht="73.5" customHeight="1" x14ac:dyDescent="0.25">
      <c r="A139" s="40" t="s">
        <v>153</v>
      </c>
      <c r="B139" s="32" t="s">
        <v>46</v>
      </c>
      <c r="C139" s="33" t="s">
        <v>19</v>
      </c>
      <c r="D139" s="39" t="s">
        <v>6</v>
      </c>
      <c r="E139" s="43">
        <v>266955.24</v>
      </c>
      <c r="F139" s="60">
        <f>E139</f>
        <v>266955.24</v>
      </c>
      <c r="G139" s="43">
        <f t="shared" ref="G139:G146" si="28">F139/E139*100</f>
        <v>100</v>
      </c>
      <c r="H139" s="90" t="s">
        <v>119</v>
      </c>
      <c r="I139" s="93">
        <v>44</v>
      </c>
      <c r="J139" s="93">
        <v>44</v>
      </c>
      <c r="K139" s="75"/>
      <c r="M139" s="18"/>
      <c r="N139" s="12"/>
    </row>
    <row r="140" spans="1:14" s="11" customFormat="1" ht="108.75" customHeight="1" x14ac:dyDescent="0.25">
      <c r="A140" s="40" t="s">
        <v>154</v>
      </c>
      <c r="B140" s="44" t="s">
        <v>47</v>
      </c>
      <c r="C140" s="39" t="s">
        <v>8</v>
      </c>
      <c r="D140" s="39" t="s">
        <v>6</v>
      </c>
      <c r="E140" s="43">
        <v>12841533.119999999</v>
      </c>
      <c r="F140" s="60">
        <v>12790276.890000001</v>
      </c>
      <c r="G140" s="43">
        <f t="shared" si="28"/>
        <v>99.600855836129327</v>
      </c>
      <c r="H140" s="91"/>
      <c r="I140" s="94"/>
      <c r="J140" s="94"/>
      <c r="K140" s="75" t="s">
        <v>215</v>
      </c>
      <c r="M140" s="18"/>
      <c r="N140" s="12"/>
    </row>
    <row r="141" spans="1:14" s="11" customFormat="1" ht="53.25" customHeight="1" x14ac:dyDescent="0.25">
      <c r="A141" s="40" t="s">
        <v>84</v>
      </c>
      <c r="B141" s="165" t="s">
        <v>161</v>
      </c>
      <c r="C141" s="165"/>
      <c r="D141" s="39" t="s">
        <v>6</v>
      </c>
      <c r="E141" s="43">
        <f>E142+E145</f>
        <v>673100</v>
      </c>
      <c r="F141" s="43">
        <f>F142+F145</f>
        <v>590024.85</v>
      </c>
      <c r="G141" s="43">
        <f t="shared" si="28"/>
        <v>87.657829445847568</v>
      </c>
      <c r="H141" s="49" t="s">
        <v>70</v>
      </c>
      <c r="I141" s="49" t="s">
        <v>70</v>
      </c>
      <c r="J141" s="49" t="s">
        <v>70</v>
      </c>
      <c r="K141" s="49" t="s">
        <v>70</v>
      </c>
      <c r="M141" s="18"/>
      <c r="N141" s="12"/>
    </row>
    <row r="142" spans="1:14" s="11" customFormat="1" ht="53.25" customHeight="1" x14ac:dyDescent="0.25">
      <c r="A142" s="40" t="s">
        <v>85</v>
      </c>
      <c r="B142" s="44" t="s">
        <v>77</v>
      </c>
      <c r="C142" s="39" t="s">
        <v>86</v>
      </c>
      <c r="D142" s="44" t="s">
        <v>6</v>
      </c>
      <c r="E142" s="43">
        <f>E143+E144</f>
        <v>508200</v>
      </c>
      <c r="F142" s="43">
        <f>F143+F144</f>
        <v>425124.85</v>
      </c>
      <c r="G142" s="43">
        <f t="shared" si="28"/>
        <v>83.653059818968899</v>
      </c>
      <c r="H142" s="166" t="s">
        <v>105</v>
      </c>
      <c r="I142" s="92">
        <v>71</v>
      </c>
      <c r="J142" s="92">
        <v>71</v>
      </c>
      <c r="K142" s="75"/>
      <c r="M142" s="18"/>
      <c r="N142" s="12"/>
    </row>
    <row r="143" spans="1:14" s="11" customFormat="1" ht="50.25" customHeight="1" x14ac:dyDescent="0.25">
      <c r="A143" s="40" t="s">
        <v>87</v>
      </c>
      <c r="B143" s="44" t="s">
        <v>90</v>
      </c>
      <c r="C143" s="33" t="s">
        <v>88</v>
      </c>
      <c r="D143" s="39" t="s">
        <v>6</v>
      </c>
      <c r="E143" s="43">
        <f>40000+106000</f>
        <v>146000</v>
      </c>
      <c r="F143" s="60">
        <f t="shared" ref="F143" si="29">E143</f>
        <v>146000</v>
      </c>
      <c r="G143" s="43">
        <f t="shared" si="28"/>
        <v>100</v>
      </c>
      <c r="H143" s="167"/>
      <c r="I143" s="93"/>
      <c r="J143" s="93"/>
      <c r="K143" s="75"/>
      <c r="M143" s="18"/>
      <c r="N143" s="12"/>
    </row>
    <row r="144" spans="1:14" s="11" customFormat="1" ht="86.25" customHeight="1" x14ac:dyDescent="0.25">
      <c r="A144" s="40" t="s">
        <v>89</v>
      </c>
      <c r="B144" s="23" t="s">
        <v>91</v>
      </c>
      <c r="C144" s="33" t="s">
        <v>21</v>
      </c>
      <c r="D144" s="39" t="s">
        <v>6</v>
      </c>
      <c r="E144" s="43">
        <v>362200</v>
      </c>
      <c r="F144" s="60">
        <v>279124.84999999998</v>
      </c>
      <c r="G144" s="43">
        <f t="shared" si="28"/>
        <v>77.063735505245717</v>
      </c>
      <c r="H144" s="168"/>
      <c r="I144" s="94"/>
      <c r="J144" s="94"/>
      <c r="K144" s="75" t="s">
        <v>190</v>
      </c>
      <c r="M144" s="18"/>
      <c r="N144" s="12"/>
    </row>
    <row r="145" spans="1:14" s="11" customFormat="1" ht="51.75" customHeight="1" x14ac:dyDescent="0.25">
      <c r="A145" s="40" t="s">
        <v>92</v>
      </c>
      <c r="B145" s="23" t="s">
        <v>78</v>
      </c>
      <c r="C145" s="33" t="s">
        <v>8</v>
      </c>
      <c r="D145" s="39" t="s">
        <v>6</v>
      </c>
      <c r="E145" s="43">
        <f>E146</f>
        <v>164900</v>
      </c>
      <c r="F145" s="43">
        <f>F146</f>
        <v>164900</v>
      </c>
      <c r="G145" s="43">
        <f t="shared" si="28"/>
        <v>100</v>
      </c>
      <c r="H145" s="87" t="s">
        <v>133</v>
      </c>
      <c r="I145" s="88">
        <v>36</v>
      </c>
      <c r="J145" s="88">
        <v>42</v>
      </c>
      <c r="K145" s="75"/>
      <c r="M145" s="18"/>
      <c r="N145" s="12"/>
    </row>
    <row r="146" spans="1:14" s="11" customFormat="1" ht="56.25" customHeight="1" x14ac:dyDescent="0.25">
      <c r="A146" s="40" t="s">
        <v>93</v>
      </c>
      <c r="B146" s="23" t="s">
        <v>94</v>
      </c>
      <c r="C146" s="33" t="s">
        <v>8</v>
      </c>
      <c r="D146" s="39" t="s">
        <v>6</v>
      </c>
      <c r="E146" s="43">
        <v>164900</v>
      </c>
      <c r="F146" s="60">
        <f>E146</f>
        <v>164900</v>
      </c>
      <c r="G146" s="43">
        <f t="shared" si="28"/>
        <v>100</v>
      </c>
      <c r="H146" s="87"/>
      <c r="I146" s="88"/>
      <c r="J146" s="88"/>
      <c r="K146" s="75"/>
      <c r="M146" s="18"/>
      <c r="N146" s="12"/>
    </row>
    <row r="147" spans="1:14" s="3" customFormat="1" ht="51.75" customHeight="1" x14ac:dyDescent="0.35">
      <c r="A147" s="161" t="s">
        <v>166</v>
      </c>
      <c r="B147" s="162"/>
      <c r="C147" s="162"/>
      <c r="D147" s="162"/>
      <c r="E147" s="162"/>
      <c r="F147" s="162"/>
      <c r="G147" s="162"/>
      <c r="H147" s="162"/>
      <c r="I147" s="162"/>
      <c r="J147" s="162"/>
      <c r="K147" s="162"/>
      <c r="M147" s="18"/>
      <c r="N147" s="7"/>
    </row>
    <row r="148" spans="1:14" s="3" customFormat="1" x14ac:dyDescent="0.25">
      <c r="J148" s="5"/>
      <c r="K148" s="82"/>
      <c r="N148" s="7"/>
    </row>
    <row r="149" spans="1:14" s="3" customFormat="1" x14ac:dyDescent="0.25">
      <c r="J149" s="5"/>
      <c r="K149" s="82"/>
      <c r="N149" s="7"/>
    </row>
    <row r="150" spans="1:14" s="3" customFormat="1" x14ac:dyDescent="0.25">
      <c r="J150" s="5"/>
      <c r="K150" s="82"/>
      <c r="N150" s="7"/>
    </row>
  </sheetData>
  <mergeCells count="198">
    <mergeCell ref="K79:K81"/>
    <mergeCell ref="K82:K84"/>
    <mergeCell ref="K126:K128"/>
    <mergeCell ref="K115:K117"/>
    <mergeCell ref="H139:H140"/>
    <mergeCell ref="J99:J103"/>
    <mergeCell ref="H115:H117"/>
    <mergeCell ref="I115:I117"/>
    <mergeCell ref="J115:J117"/>
    <mergeCell ref="H122:H128"/>
    <mergeCell ref="J94:J98"/>
    <mergeCell ref="I122:I128"/>
    <mergeCell ref="J122:J128"/>
    <mergeCell ref="I118:I121"/>
    <mergeCell ref="J118:J121"/>
    <mergeCell ref="H118:H121"/>
    <mergeCell ref="J105:J108"/>
    <mergeCell ref="K130:K132"/>
    <mergeCell ref="H109:H114"/>
    <mergeCell ref="I109:I114"/>
    <mergeCell ref="H99:H103"/>
    <mergeCell ref="K85:K87"/>
    <mergeCell ref="K88:K90"/>
    <mergeCell ref="K91:K93"/>
    <mergeCell ref="A130:A132"/>
    <mergeCell ref="B130:B132"/>
    <mergeCell ref="C130:C132"/>
    <mergeCell ref="B136:C136"/>
    <mergeCell ref="A133:A135"/>
    <mergeCell ref="C60:C62"/>
    <mergeCell ref="B46:C50"/>
    <mergeCell ref="A46:A50"/>
    <mergeCell ref="A55:A57"/>
    <mergeCell ref="C55:C57"/>
    <mergeCell ref="C51:C54"/>
    <mergeCell ref="A51:A54"/>
    <mergeCell ref="B51:B54"/>
    <mergeCell ref="B109:B111"/>
    <mergeCell ref="A109:A111"/>
    <mergeCell ref="C109:C111"/>
    <mergeCell ref="B112:B114"/>
    <mergeCell ref="A112:A114"/>
    <mergeCell ref="C112:C114"/>
    <mergeCell ref="B94:C98"/>
    <mergeCell ref="A126:A128"/>
    <mergeCell ref="B126:B128"/>
    <mergeCell ref="C126:C128"/>
    <mergeCell ref="A122:A124"/>
    <mergeCell ref="A147:K147"/>
    <mergeCell ref="D137:D138"/>
    <mergeCell ref="G137:G138"/>
    <mergeCell ref="A137:A138"/>
    <mergeCell ref="E137:E138"/>
    <mergeCell ref="F137:F138"/>
    <mergeCell ref="B137:B138"/>
    <mergeCell ref="C137:C138"/>
    <mergeCell ref="B141:C141"/>
    <mergeCell ref="H142:H144"/>
    <mergeCell ref="I142:I144"/>
    <mergeCell ref="J142:J144"/>
    <mergeCell ref="I139:I140"/>
    <mergeCell ref="J139:J140"/>
    <mergeCell ref="K137:K138"/>
    <mergeCell ref="H145:H146"/>
    <mergeCell ref="I145:I146"/>
    <mergeCell ref="J145:J146"/>
    <mergeCell ref="B122:B124"/>
    <mergeCell ref="C122:C124"/>
    <mergeCell ref="A75:A77"/>
    <mergeCell ref="B75:B77"/>
    <mergeCell ref="C75:C77"/>
    <mergeCell ref="B85:B87"/>
    <mergeCell ref="A94:A98"/>
    <mergeCell ref="B79:B81"/>
    <mergeCell ref="A79:A81"/>
    <mergeCell ref="C79:C81"/>
    <mergeCell ref="A115:A117"/>
    <mergeCell ref="B88:B90"/>
    <mergeCell ref="A88:A90"/>
    <mergeCell ref="C88:C90"/>
    <mergeCell ref="B91:B93"/>
    <mergeCell ref="A91:A93"/>
    <mergeCell ref="C91:C93"/>
    <mergeCell ref="K122:K124"/>
    <mergeCell ref="K64:K67"/>
    <mergeCell ref="K75:K77"/>
    <mergeCell ref="K46:K50"/>
    <mergeCell ref="K94:K98"/>
    <mergeCell ref="K1:K2"/>
    <mergeCell ref="A3:K3"/>
    <mergeCell ref="A4:K4"/>
    <mergeCell ref="A6:K6"/>
    <mergeCell ref="A5:XFD5"/>
    <mergeCell ref="H51:H52"/>
    <mergeCell ref="C21:C23"/>
    <mergeCell ref="K18:K20"/>
    <mergeCell ref="I18:I27"/>
    <mergeCell ref="J18:J27"/>
    <mergeCell ref="H46:H50"/>
    <mergeCell ref="I46:I50"/>
    <mergeCell ref="J46:J50"/>
    <mergeCell ref="B25:B27"/>
    <mergeCell ref="C25:C27"/>
    <mergeCell ref="B37:B39"/>
    <mergeCell ref="O18:O20"/>
    <mergeCell ref="K21:K23"/>
    <mergeCell ref="K25:K27"/>
    <mergeCell ref="K31:K33"/>
    <mergeCell ref="A18:A20"/>
    <mergeCell ref="B18:B20"/>
    <mergeCell ref="C18:C20"/>
    <mergeCell ref="A21:A23"/>
    <mergeCell ref="B34:B36"/>
    <mergeCell ref="A34:A36"/>
    <mergeCell ref="C34:C36"/>
    <mergeCell ref="C37:C39"/>
    <mergeCell ref="A37:A39"/>
    <mergeCell ref="I9:I13"/>
    <mergeCell ref="A9:C13"/>
    <mergeCell ref="B31:B33"/>
    <mergeCell ref="A31:A33"/>
    <mergeCell ref="C31:C33"/>
    <mergeCell ref="B14:C17"/>
    <mergeCell ref="A14:A17"/>
    <mergeCell ref="B21:B23"/>
    <mergeCell ref="A25:A27"/>
    <mergeCell ref="I64:I67"/>
    <mergeCell ref="J64:J67"/>
    <mergeCell ref="H64:H67"/>
    <mergeCell ref="K55:K57"/>
    <mergeCell ref="K60:K62"/>
    <mergeCell ref="I53:I63"/>
    <mergeCell ref="J53:J63"/>
    <mergeCell ref="H53:H63"/>
    <mergeCell ref="J9:J13"/>
    <mergeCell ref="K9:K13"/>
    <mergeCell ref="H14:H17"/>
    <mergeCell ref="I14:I17"/>
    <mergeCell ref="J14:J17"/>
    <mergeCell ref="K14:K17"/>
    <mergeCell ref="H18:H27"/>
    <mergeCell ref="K34:K36"/>
    <mergeCell ref="K37:K39"/>
    <mergeCell ref="I51:I52"/>
    <mergeCell ref="J51:J52"/>
    <mergeCell ref="H31:H45"/>
    <mergeCell ref="I31:I45"/>
    <mergeCell ref="J31:J45"/>
    <mergeCell ref="K51:K54"/>
    <mergeCell ref="H9:H13"/>
    <mergeCell ref="I72:I74"/>
    <mergeCell ref="J72:J74"/>
    <mergeCell ref="K72:K74"/>
    <mergeCell ref="H75:H77"/>
    <mergeCell ref="I75:I77"/>
    <mergeCell ref="H69:H71"/>
    <mergeCell ref="I69:I71"/>
    <mergeCell ref="J69:J71"/>
    <mergeCell ref="J75:J77"/>
    <mergeCell ref="B133:B135"/>
    <mergeCell ref="C133:C135"/>
    <mergeCell ref="B40:B42"/>
    <mergeCell ref="C40:C42"/>
    <mergeCell ref="B43:B45"/>
    <mergeCell ref="C43:C45"/>
    <mergeCell ref="A40:A42"/>
    <mergeCell ref="A43:A45"/>
    <mergeCell ref="H72:H74"/>
    <mergeCell ref="B64:B67"/>
    <mergeCell ref="A64:A67"/>
    <mergeCell ref="C64:C67"/>
    <mergeCell ref="A60:A62"/>
    <mergeCell ref="B60:B62"/>
    <mergeCell ref="B115:C117"/>
    <mergeCell ref="B55:B57"/>
    <mergeCell ref="B82:B84"/>
    <mergeCell ref="A82:A84"/>
    <mergeCell ref="C82:C84"/>
    <mergeCell ref="A72:A74"/>
    <mergeCell ref="B72:B74"/>
    <mergeCell ref="C72:C74"/>
    <mergeCell ref="A85:A87"/>
    <mergeCell ref="C85:C87"/>
    <mergeCell ref="H79:H90"/>
    <mergeCell ref="I79:I90"/>
    <mergeCell ref="J79:J90"/>
    <mergeCell ref="H91:H93"/>
    <mergeCell ref="I91:I93"/>
    <mergeCell ref="J91:J93"/>
    <mergeCell ref="H130:H135"/>
    <mergeCell ref="I130:I135"/>
    <mergeCell ref="J130:J135"/>
    <mergeCell ref="I99:I103"/>
    <mergeCell ref="H94:H98"/>
    <mergeCell ref="I94:I98"/>
    <mergeCell ref="H105:H108"/>
    <mergeCell ref="I105:I108"/>
    <mergeCell ref="J109:J114"/>
  </mergeCells>
  <pageMargins left="0.39370078740157483" right="0" top="0.55118110236220474" bottom="0.39370078740157483" header="0.31496062992125984" footer="0.31496062992125984"/>
  <pageSetup paperSize="9" scale="55" firstPageNumber="7" fitToHeight="0" orientation="landscape" useFirstPageNumber="1" r:id="rId1"/>
  <rowBreaks count="3" manualBreakCount="3">
    <brk id="55" max="10" man="1"/>
    <brk id="71" max="10" man="1"/>
    <brk id="137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таблица 2</vt:lpstr>
      <vt:lpstr>'таблица 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Андреева Ольга Николаевна</cp:lastModifiedBy>
  <cp:lastPrinted>2026-02-24T01:32:05Z</cp:lastPrinted>
  <dcterms:created xsi:type="dcterms:W3CDTF">2017-02-15T03:29:31Z</dcterms:created>
  <dcterms:modified xsi:type="dcterms:W3CDTF">2026-03-03T06:26:39Z</dcterms:modified>
</cp:coreProperties>
</file>