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B322940-D1C6-4F7A-B8EA-8CD156F1CA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Titles" localSheetId="0">Лист1!$8:$10</definedName>
    <definedName name="_xlnm.Print_Area" localSheetId="0">Лист1!$A$1:$M$56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1" l="1"/>
  <c r="I53" i="1"/>
  <c r="I52" i="1" l="1"/>
  <c r="I46" i="1"/>
  <c r="E46" i="1" s="1"/>
  <c r="I45" i="1" l="1"/>
  <c r="I50" i="1"/>
  <c r="I44" i="1" l="1"/>
  <c r="E45" i="1"/>
  <c r="H36" i="1"/>
  <c r="K44" i="1" l="1"/>
  <c r="J44" i="1"/>
  <c r="I49" i="1"/>
  <c r="I48" i="1" s="1"/>
  <c r="I41" i="1" s="1"/>
  <c r="I16" i="1" l="1"/>
  <c r="I13" i="1" s="1"/>
  <c r="I14" i="1"/>
  <c r="I11" i="1" s="1"/>
  <c r="K49" i="1"/>
  <c r="J49" i="1"/>
  <c r="K50" i="1"/>
  <c r="J50" i="1"/>
  <c r="K52" i="1"/>
  <c r="J52" i="1"/>
  <c r="J48" i="1" l="1"/>
  <c r="J41" i="1" s="1"/>
  <c r="K48" i="1"/>
  <c r="K41" i="1" s="1"/>
  <c r="K15" i="1"/>
  <c r="K12" i="1"/>
  <c r="J15" i="1"/>
  <c r="J12" i="1"/>
  <c r="I15" i="1"/>
  <c r="H15" i="1"/>
  <c r="E54" i="1"/>
  <c r="E53" i="1"/>
  <c r="E50" i="1"/>
  <c r="E49" i="1"/>
  <c r="E47" i="1"/>
  <c r="E40" i="1"/>
  <c r="E39" i="1"/>
  <c r="E37" i="1"/>
  <c r="E36" i="1"/>
  <c r="E34" i="1"/>
  <c r="E33" i="1"/>
  <c r="E29" i="1"/>
  <c r="K38" i="1"/>
  <c r="K35" i="1"/>
  <c r="J35" i="1"/>
  <c r="K32" i="1"/>
  <c r="J32" i="1"/>
  <c r="F48" i="1" l="1"/>
  <c r="F44" i="1"/>
  <c r="G41" i="1" l="1"/>
  <c r="H12" i="1" l="1"/>
  <c r="H32" i="1"/>
  <c r="H41" i="1"/>
  <c r="H13" i="1" s="1"/>
  <c r="H48" i="1" l="1"/>
  <c r="H44" i="1" l="1"/>
  <c r="H52" i="1"/>
  <c r="G52" i="1"/>
  <c r="F52" i="1"/>
  <c r="E52" i="1" l="1"/>
  <c r="F41" i="1"/>
  <c r="G48" i="1" l="1"/>
  <c r="E48" i="1" s="1"/>
  <c r="G44" i="1"/>
  <c r="E44" i="1" s="1"/>
  <c r="H38" i="1" l="1"/>
  <c r="F13" i="1" l="1"/>
  <c r="F16" i="1"/>
  <c r="G38" i="1" l="1"/>
  <c r="J38" i="1"/>
  <c r="J11" i="1" s="1"/>
  <c r="H35" i="1"/>
  <c r="G35" i="1"/>
  <c r="G32" i="1"/>
  <c r="F32" i="1"/>
  <c r="E32" i="1" l="1"/>
  <c r="H14" i="1"/>
  <c r="H11" i="1"/>
  <c r="E38" i="1"/>
  <c r="E35" i="1"/>
  <c r="G11" i="1"/>
  <c r="G14" i="1"/>
  <c r="F14" i="1"/>
  <c r="F11" i="1"/>
  <c r="G12" i="1"/>
  <c r="E12" i="1" s="1"/>
  <c r="G13" i="1"/>
  <c r="G15" i="1"/>
  <c r="E15" i="1" s="1"/>
  <c r="H16" i="1"/>
  <c r="E13" i="1" l="1"/>
  <c r="G16" i="1"/>
  <c r="K13" i="1"/>
  <c r="K16" i="1"/>
  <c r="K11" i="1"/>
  <c r="E11" i="1" s="1"/>
  <c r="K14" i="1"/>
  <c r="J13" i="1"/>
  <c r="J14" i="1"/>
  <c r="E14" i="1" s="1"/>
  <c r="E41" i="1" l="1"/>
  <c r="J16" i="1"/>
  <c r="E16" i="1" s="1"/>
</calcChain>
</file>

<file path=xl/sharedStrings.xml><?xml version="1.0" encoding="utf-8"?>
<sst xmlns="http://schemas.openxmlformats.org/spreadsheetml/2006/main" count="68" uniqueCount="45">
  <si>
    <t>Приложение 3</t>
  </si>
  <si>
    <t>Наименование Программы, подпрограммы, основного мероприятия, мероприятия, прокта</t>
  </si>
  <si>
    <t>Ответственный исполнитель Программы, соисполнители Программы, участники Программы, участники подпрограммы</t>
  </si>
  <si>
    <t>Источник финансирования</t>
  </si>
  <si>
    <t>Общий объем финансирования, руб.</t>
  </si>
  <si>
    <t>Объем финансирования, руб.</t>
  </si>
  <si>
    <t>Основное мероприятие 1.3. Информирование населения через СМИ и интернет ресурсы (статьи, ролики, памятки) по вопросам противодействия терроризму и экстремизму</t>
  </si>
  <si>
    <t xml:space="preserve">Основное мероприятие 1.6 «Обеспечение антитеррористической защищенности муниципальных дошкольных образовательных учреждений» </t>
  </si>
  <si>
    <t xml:space="preserve">Отдел образования УСКВ;
Отдел спорта и молодежной политики УСКВ;
Отдел культуры УСКВ;
Отдел по обеспечению деятельности КДН УСКВ 
</t>
  </si>
  <si>
    <t xml:space="preserve">МБДОУ </t>
  </si>
  <si>
    <t xml:space="preserve">МБОУ </t>
  </si>
  <si>
    <t>МКУ «Служба г.Усолье-Сибирское по вопросам                   ГОЧС и ПБ»</t>
  </si>
  <si>
    <t xml:space="preserve">МКУ «Служба г.Усолье-Сибирское по вопросам                 ГОЧС и ПБ» </t>
  </si>
  <si>
    <t xml:space="preserve">Отдел кадровой работы                       и наград администрации города;
МКУ «Служба г.Усолье-Сибирское по вопросам               ГОЧС и ПБ»
</t>
  </si>
  <si>
    <t>Всего</t>
  </si>
  <si>
    <t>Областной бюджет</t>
  </si>
  <si>
    <t>Бюджет города</t>
  </si>
  <si>
    <t xml:space="preserve">Основное мероприятие 1.2. «Проведение 
лекций, бесед, классных часов, инструктажей, родительских собраний по вопросам профилактики терроризма и экстремизма»
</t>
  </si>
  <si>
    <t>Без финансирования</t>
  </si>
  <si>
    <t>МБОУ</t>
  </si>
  <si>
    <t>МБДОУ;                                   МБОУ;                                        МБУ ДО;                             Учреждения культуры;       Учреждения физической культуры и спорта</t>
  </si>
  <si>
    <t>МБДОУ</t>
  </si>
  <si>
    <t xml:space="preserve">МБОУ ДО "ДМШ";                      МБОУ ДО "ДХШ" </t>
  </si>
  <si>
    <t>МБОУ ДО "ДДТ";                         МБОУ ДО "СЮН";                         МБОУ ДО "ДЮСШ № 1"</t>
  </si>
  <si>
    <t xml:space="preserve">Отдел образования УСКВ;              Отдел спорта и молодежной политики УСКВ;                                        Отдел культуры УСКВ </t>
  </si>
  <si>
    <t>Мероприятие 1.9.1 «Обеспечение антитеррористических мер, направленных 
на воспрепятствование неправомерному проникновению                                          в муниципальные учреждения образования»</t>
  </si>
  <si>
    <t xml:space="preserve">МБОУ ДО "ДДТ";                         МБОУ ДО "СЮН";                         МБОУ ДО "ДЮСШ № 1"                                               </t>
  </si>
  <si>
    <t xml:space="preserve">Мероприятие 1.9.3 «Обеспечение антитеррористических мер, направленных 
на воспрепятствование неправомерному проникновению                                              в муниципальные учреждения физической культуры и спорта» </t>
  </si>
  <si>
    <t>Основное мероприятие 1.1. «Проведение информационно-пропагандистских мероприятий по профилактике терроризма и экстремизма в муниципальных учреждениях образования, дополнительного образования, культуры, физической культуры и спорта»</t>
  </si>
  <si>
    <t>Основное мероприятие 1.4. «Проведение учений и тренировок по отработке действий населения при угрозе совершения террористического акта в муниципальных учреждениях образования, дополнительного образования, культуры, физической культуры и спорта»</t>
  </si>
  <si>
    <t xml:space="preserve">Основное мероприятие 1.5. «Повышение квалификации должностных лиц, ответственных за реализацию мероприятий 
в сфере профилактики терроризма,     за организацию деятельности                                        по противодействию терроризму                                          на муниципальном уровне»
</t>
  </si>
  <si>
    <t xml:space="preserve">Отдел образования УСКВ;
Отдел спорта и молодежной политики УСКВ;
Отдел культуры УСКВ администрации города;       МКУ «Служба г.Усолье-Сибирское по вопросам    ГОЧС и ПБ»
</t>
  </si>
  <si>
    <t xml:space="preserve">Основное мероприятие 1.7 «Обеспечение антитеррористической защищенности муниципальных общеобразовательных учреждений» </t>
  </si>
  <si>
    <t xml:space="preserve">Основное мероприятие 1.9
«Обеспечение антитеррористических мер, направленных 
на воспрепятствование неправомерному проникновению                                          в муниципальные учреждения образования, дополнительного образования,  культуры, физической культуры и спорта» </t>
  </si>
  <si>
    <t>Учреждения культуры                                 (МБУК "УЦБС",                                     МБУК ДК "Мир",                             МБКДУ "Дворец Культуры")</t>
  </si>
  <si>
    <t xml:space="preserve">МБУ "Спортивный комплекс "Химик"   </t>
  </si>
  <si>
    <t xml:space="preserve"> МБУ "Спортивный центр"</t>
  </si>
  <si>
    <t xml:space="preserve">Основное мероприятие 1.8. «Обеспечение антитеррористической защищенности муниципальных  учреждений дополнительного образования» </t>
  </si>
  <si>
    <t>Мероприятие 1.9.2 «Обеспечение антитеррористических мер, направленных 
на воспрепятствование неправомерному проникновению                                           в муниципальные учреждения культуры и учреждения дополнительного образования, подведомственные  отделу культуры УСКВ»</t>
  </si>
  <si>
    <t>к муниципальной программе  города «Усооье-Сибирское «Профилактикатерроризма и экстремизма, на территории муниципального образования «город Усолье-Сибирское»                                 на 2022-2027 годы</t>
  </si>
  <si>
    <t>Ресурсное обеспечение реализации муниципальной программы города Усолье-Сибирское «Профилактика терроризма и экстремизма на территории муниципального образования «город Усолье-Сибирское»  на 2022-2027 годы (далее - Программа)</t>
  </si>
  <si>
    <t xml:space="preserve">Программа «Профилактика терроризма и экстремизма 
на территории муниципального образования «город Усолье-Сибирское» 
на 2022-2027 годы
</t>
  </si>
  <si>
    <t>Подпрограмма 1 «Профилактика террористической и экстремистской деятельности на территории муниципального образования «город Усолье-Сибирское» 
на 2022-2027 годы</t>
  </si>
  <si>
    <t>Отдел образования УСКВ;
Отдел спорта и молодежной политики УСКВ;
Отдел культуры УСКВ;
Отдел по взаимодействию            с общественностью и аналитической работе администрации города;
МКУ «Служба г.Усолье-Сибирское по вопросам               ГОЧС и ПБ»</t>
  </si>
  <si>
    <t>Мэр города                                            М.В.Торопкин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</si>
</sst>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164" fontId="2" fillId="2" borderId="10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164" fontId="1" fillId="2" borderId="1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164" fontId="1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5E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906780</xdr:colOff>
      <xdr:row>0</xdr:row>
      <xdr:rowOff>142876</xdr:rowOff>
    </xdr:from>
    <xdr:to>
      <xdr:col>10</xdr:col>
      <xdr:colOff>575310</xdr:colOff>
      <xdr:row>3</xdr:row>
      <xdr:rowOff>133350</xdr:rowOff>
    </xdr:to>
    <xdr:sp macro="" textlink="">
      <xdr:nvSpPr>
        <xdr:cNvPr id="3" name="Надпись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203055" y="142876"/>
          <a:ext cx="3964305" cy="561974"/>
        </a:xfrm>
        <a:prstGeom prst="rect">
          <a:avLst/>
        </a:prstGeom>
        <a:solidFill>
          <a:srgbClr val="FFFFFF"/>
        </a:solidFill>
        <a:ln w="9525">
          <a:solidFill>
            <a:sysClr val="window" lastClr="FFFFFF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spcAft>
              <a:spcPts val="0"/>
            </a:spcAft>
          </a:pPr>
          <a:r>
            <a:rPr lang="ru-RU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Приложение 1</a:t>
          </a:r>
        </a:p>
        <a:p>
          <a:pPr>
            <a:spcAft>
              <a:spcPts val="0"/>
            </a:spcAft>
          </a:pPr>
          <a:r>
            <a:rPr lang="ru-RU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к постановлению администрации города</a:t>
          </a:r>
        </a:p>
        <a:p>
          <a:pPr>
            <a:spcAft>
              <a:spcPts val="0"/>
            </a:spcAft>
          </a:pPr>
          <a:r>
            <a:rPr lang="ru-RU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от 29.12.2025 № 2484-па-па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6"/>
  <sheetViews>
    <sheetView tabSelected="1" view="pageBreakPreview" topLeftCell="B1" zoomScaleNormal="100" zoomScaleSheetLayoutView="100" workbookViewId="0">
      <selection activeCell="I55" sqref="I55"/>
    </sheetView>
  </sheetViews>
  <sheetFormatPr defaultColWidth="9.109375" defaultRowHeight="15.6" x14ac:dyDescent="0.3"/>
  <cols>
    <col min="1" max="1" width="4.33203125" style="32" customWidth="1"/>
    <col min="2" max="2" width="34.88671875" style="32" customWidth="1"/>
    <col min="3" max="3" width="29.88671875" style="32" customWidth="1"/>
    <col min="4" max="4" width="20.109375" style="32" customWidth="1"/>
    <col min="5" max="5" width="19.33203125" style="32" customWidth="1"/>
    <col min="6" max="6" width="16" style="32" customWidth="1"/>
    <col min="7" max="7" width="14.6640625" style="32" customWidth="1"/>
    <col min="8" max="11" width="16.5546875" style="32" customWidth="1"/>
    <col min="12" max="12" width="0.5546875" style="32" customWidth="1"/>
    <col min="13" max="13" width="16.5546875" style="32" customWidth="1"/>
    <col min="14" max="15" width="11.44140625" style="32" bestFit="1" customWidth="1"/>
    <col min="16" max="16384" width="9.109375" style="32"/>
  </cols>
  <sheetData>
    <row r="5" spans="2:13" ht="12.75" customHeight="1" x14ac:dyDescent="0.3">
      <c r="H5" s="68" t="s">
        <v>0</v>
      </c>
      <c r="I5" s="68"/>
      <c r="J5" s="68"/>
      <c r="K5" s="68"/>
    </row>
    <row r="6" spans="2:13" ht="72.599999999999994" customHeight="1" x14ac:dyDescent="0.3">
      <c r="E6" s="31"/>
      <c r="F6" s="31"/>
      <c r="G6" s="31"/>
      <c r="H6" s="67" t="s">
        <v>39</v>
      </c>
      <c r="I6" s="67"/>
      <c r="J6" s="67"/>
      <c r="K6" s="67"/>
      <c r="L6" s="37"/>
      <c r="M6" s="37"/>
    </row>
    <row r="7" spans="2:13" ht="39" customHeight="1" x14ac:dyDescent="0.3">
      <c r="B7" s="70" t="s">
        <v>40</v>
      </c>
      <c r="C7" s="70"/>
      <c r="D7" s="70"/>
      <c r="E7" s="70"/>
      <c r="F7" s="70"/>
      <c r="G7" s="70"/>
      <c r="H7" s="70"/>
      <c r="I7" s="38"/>
      <c r="J7" s="38"/>
      <c r="K7" s="38"/>
      <c r="L7" s="38"/>
      <c r="M7" s="38"/>
    </row>
    <row r="8" spans="2:13" ht="94.95" customHeight="1" x14ac:dyDescent="0.3">
      <c r="B8" s="71" t="s">
        <v>1</v>
      </c>
      <c r="C8" s="71" t="s">
        <v>2</v>
      </c>
      <c r="D8" s="71" t="s">
        <v>3</v>
      </c>
      <c r="E8" s="71" t="s">
        <v>4</v>
      </c>
      <c r="F8" s="73" t="s">
        <v>5</v>
      </c>
      <c r="G8" s="74"/>
      <c r="H8" s="74"/>
      <c r="I8" s="74"/>
      <c r="J8" s="74"/>
      <c r="K8" s="75"/>
      <c r="L8" s="24"/>
      <c r="M8" s="24"/>
    </row>
    <row r="9" spans="2:13" x14ac:dyDescent="0.3">
      <c r="B9" s="72"/>
      <c r="C9" s="72"/>
      <c r="D9" s="72"/>
      <c r="E9" s="72"/>
      <c r="F9" s="1">
        <v>2022</v>
      </c>
      <c r="G9" s="1">
        <v>2023</v>
      </c>
      <c r="H9" s="1">
        <v>2024</v>
      </c>
      <c r="I9" s="1">
        <v>2025</v>
      </c>
      <c r="J9" s="1">
        <v>2026</v>
      </c>
      <c r="K9" s="1">
        <v>2027</v>
      </c>
      <c r="L9" s="25"/>
      <c r="M9" s="25"/>
    </row>
    <row r="10" spans="2:13" s="8" customFormat="1" x14ac:dyDescent="0.3">
      <c r="B10" s="1">
        <v>1</v>
      </c>
      <c r="C10" s="1">
        <v>2</v>
      </c>
      <c r="D10" s="1">
        <v>3</v>
      </c>
      <c r="E10" s="1">
        <v>4</v>
      </c>
      <c r="F10" s="1">
        <v>5</v>
      </c>
      <c r="G10" s="1">
        <v>6</v>
      </c>
      <c r="H10" s="1">
        <v>7</v>
      </c>
      <c r="I10" s="1">
        <v>8</v>
      </c>
      <c r="J10" s="1">
        <v>9</v>
      </c>
      <c r="K10" s="1"/>
      <c r="L10" s="25"/>
      <c r="M10" s="25"/>
    </row>
    <row r="11" spans="2:13" s="8" customFormat="1" ht="34.5" customHeight="1" x14ac:dyDescent="0.3">
      <c r="B11" s="69" t="s">
        <v>41</v>
      </c>
      <c r="C11" s="63" t="s">
        <v>11</v>
      </c>
      <c r="D11" s="9" t="s">
        <v>14</v>
      </c>
      <c r="E11" s="10">
        <f>H11+G11+F11+J11+I11+K11</f>
        <v>41352142.019999996</v>
      </c>
      <c r="F11" s="2">
        <f>F41+F38+F35+F32+F29</f>
        <v>1530308.45</v>
      </c>
      <c r="G11" s="2">
        <f>G41+G38+G35+G32+G29</f>
        <v>5647102.4299999997</v>
      </c>
      <c r="H11" s="2">
        <f>H41+H38+H35+H32+H29</f>
        <v>14648921.010000002</v>
      </c>
      <c r="I11" s="2">
        <f>I14</f>
        <v>8859512.1099999994</v>
      </c>
      <c r="J11" s="2">
        <f>J41+J38+J35+J32+J29</f>
        <v>5333149.01</v>
      </c>
      <c r="K11" s="2">
        <f>K41+K38+K35+K32+K29</f>
        <v>5333149.01</v>
      </c>
      <c r="L11" s="26"/>
      <c r="M11" s="26"/>
    </row>
    <row r="12" spans="2:13" s="8" customFormat="1" ht="33" customHeight="1" x14ac:dyDescent="0.3">
      <c r="B12" s="65"/>
      <c r="C12" s="53"/>
      <c r="D12" s="11" t="s">
        <v>15</v>
      </c>
      <c r="E12" s="12">
        <f>H12+G12+F12+J12+I12+K12</f>
        <v>6373400</v>
      </c>
      <c r="F12" s="3">
        <v>0</v>
      </c>
      <c r="G12" s="3">
        <f>G39+G33+G36</f>
        <v>0</v>
      </c>
      <c r="H12" s="3">
        <f>H39+H36+H33</f>
        <v>6373400</v>
      </c>
      <c r="I12" s="3">
        <v>0</v>
      </c>
      <c r="J12" s="3">
        <f>J39+J36+J33</f>
        <v>0</v>
      </c>
      <c r="K12" s="3">
        <f>K39+K36+K33</f>
        <v>0</v>
      </c>
      <c r="L12" s="28"/>
      <c r="M12" s="28"/>
    </row>
    <row r="13" spans="2:13" s="8" customFormat="1" ht="33" customHeight="1" thickBot="1" x14ac:dyDescent="0.35">
      <c r="B13" s="66"/>
      <c r="C13" s="54"/>
      <c r="D13" s="13" t="s">
        <v>16</v>
      </c>
      <c r="E13" s="14">
        <f>H13+G13+F13+J13+I13+K13</f>
        <v>34978742.019999996</v>
      </c>
      <c r="F13" s="6">
        <f>F29+F34+F37+F40+F41</f>
        <v>1530308.45</v>
      </c>
      <c r="G13" s="6">
        <f>G41+G40+G37+G34+G29</f>
        <v>5647102.4299999997</v>
      </c>
      <c r="H13" s="6">
        <f>H41+H40+H37+H34+H29</f>
        <v>8275521.0100000007</v>
      </c>
      <c r="I13" s="6">
        <f>I16</f>
        <v>8859512.1099999994</v>
      </c>
      <c r="J13" s="6">
        <f>J41+J40+J37+J34+J29</f>
        <v>5333149.01</v>
      </c>
      <c r="K13" s="6">
        <f>K41+K40+K37+K34+K29</f>
        <v>5333149.01</v>
      </c>
      <c r="L13" s="28"/>
      <c r="M13" s="28"/>
    </row>
    <row r="14" spans="2:13" ht="35.25" customHeight="1" x14ac:dyDescent="0.3">
      <c r="B14" s="52" t="s">
        <v>42</v>
      </c>
      <c r="C14" s="52" t="s">
        <v>12</v>
      </c>
      <c r="D14" s="15" t="s">
        <v>14</v>
      </c>
      <c r="E14" s="16">
        <f>H14+G14+F14+J14+I14+K14</f>
        <v>41352142.019999996</v>
      </c>
      <c r="F14" s="7">
        <f>F41+F38+F35+F32+F29</f>
        <v>1530308.45</v>
      </c>
      <c r="G14" s="7">
        <f>G41+G38++G35+G32+G29</f>
        <v>5647102.4299999997</v>
      </c>
      <c r="H14" s="7">
        <f>H41+H38+H35+H32+H29</f>
        <v>14648921.010000002</v>
      </c>
      <c r="I14" s="7">
        <f>I29+I32+I35+I38+I41</f>
        <v>8859512.1099999994</v>
      </c>
      <c r="J14" s="7">
        <f>J41+J38+J35+J32+J29</f>
        <v>5333149.01</v>
      </c>
      <c r="K14" s="7">
        <f>K41+K38+K35+K32+K29</f>
        <v>5333149.01</v>
      </c>
      <c r="L14" s="26"/>
      <c r="M14" s="26"/>
    </row>
    <row r="15" spans="2:13" ht="37.5" customHeight="1" x14ac:dyDescent="0.3">
      <c r="B15" s="53"/>
      <c r="C15" s="53"/>
      <c r="D15" s="11" t="s">
        <v>15</v>
      </c>
      <c r="E15" s="3">
        <f>F15+G15+H15+J15+I15+K15</f>
        <v>6373400</v>
      </c>
      <c r="F15" s="3">
        <v>0</v>
      </c>
      <c r="G15" s="3">
        <f>G39+G36+G33</f>
        <v>0</v>
      </c>
      <c r="H15" s="3">
        <f>H39+H36+H33</f>
        <v>6373400</v>
      </c>
      <c r="I15" s="3">
        <f>I33+I36+I39</f>
        <v>0</v>
      </c>
      <c r="J15" s="3">
        <f>J39+J36+J33</f>
        <v>0</v>
      </c>
      <c r="K15" s="3">
        <f>K39+K36+K33</f>
        <v>0</v>
      </c>
      <c r="L15" s="28"/>
      <c r="M15" s="28"/>
    </row>
    <row r="16" spans="2:13" ht="43.5" customHeight="1" thickBot="1" x14ac:dyDescent="0.35">
      <c r="B16" s="54"/>
      <c r="C16" s="54"/>
      <c r="D16" s="13" t="s">
        <v>16</v>
      </c>
      <c r="E16" s="6">
        <f>F16+G16+H16+J16+I16+K16</f>
        <v>34978742.019999996</v>
      </c>
      <c r="F16" s="6">
        <f>F29+F34+F37+F40+F41</f>
        <v>1530308.45</v>
      </c>
      <c r="G16" s="6">
        <f>G41+G40+G37+G34+G29</f>
        <v>5647102.4299999997</v>
      </c>
      <c r="H16" s="6">
        <f>H41+H40+H37+H34+H29</f>
        <v>8275521.0100000007</v>
      </c>
      <c r="I16" s="6">
        <f>I29+I32+I35+I38+I41</f>
        <v>8859512.1099999994</v>
      </c>
      <c r="J16" s="6">
        <f>J41+J40+J37+J34+J29</f>
        <v>5333149.01</v>
      </c>
      <c r="K16" s="6">
        <f>K41+K40+K37+K34+K29</f>
        <v>5333149.01</v>
      </c>
      <c r="L16" s="28"/>
      <c r="M16" s="28"/>
    </row>
    <row r="17" spans="2:13" ht="37.5" customHeight="1" x14ac:dyDescent="0.3">
      <c r="B17" s="52" t="s">
        <v>28</v>
      </c>
      <c r="C17" s="52" t="s">
        <v>24</v>
      </c>
      <c r="D17" s="79" t="s">
        <v>18</v>
      </c>
      <c r="E17" s="80"/>
      <c r="F17" s="80"/>
      <c r="G17" s="80"/>
      <c r="H17" s="80"/>
      <c r="I17" s="80"/>
      <c r="J17" s="80"/>
      <c r="K17" s="81"/>
      <c r="L17" s="28"/>
      <c r="M17" s="28"/>
    </row>
    <row r="18" spans="2:13" ht="40.5" customHeight="1" x14ac:dyDescent="0.3">
      <c r="B18" s="53"/>
      <c r="C18" s="53"/>
      <c r="D18" s="82"/>
      <c r="E18" s="83"/>
      <c r="F18" s="83"/>
      <c r="G18" s="83"/>
      <c r="H18" s="83"/>
      <c r="I18" s="83"/>
      <c r="J18" s="83"/>
      <c r="K18" s="84"/>
      <c r="L18" s="28"/>
      <c r="M18" s="28"/>
    </row>
    <row r="19" spans="2:13" ht="62.25" customHeight="1" thickBot="1" x14ac:dyDescent="0.35">
      <c r="B19" s="54"/>
      <c r="C19" s="54"/>
      <c r="D19" s="85"/>
      <c r="E19" s="86"/>
      <c r="F19" s="86"/>
      <c r="G19" s="86"/>
      <c r="H19" s="86"/>
      <c r="I19" s="86"/>
      <c r="J19" s="86"/>
      <c r="K19" s="87"/>
      <c r="L19" s="28"/>
      <c r="M19" s="28"/>
    </row>
    <row r="20" spans="2:13" ht="33.75" customHeight="1" x14ac:dyDescent="0.3">
      <c r="B20" s="64" t="s">
        <v>17</v>
      </c>
      <c r="C20" s="64" t="s">
        <v>8</v>
      </c>
      <c r="D20" s="88" t="s">
        <v>18</v>
      </c>
      <c r="E20" s="89"/>
      <c r="F20" s="89"/>
      <c r="G20" s="89"/>
      <c r="H20" s="89"/>
      <c r="I20" s="89"/>
      <c r="J20" s="89"/>
      <c r="K20" s="90"/>
      <c r="L20" s="40"/>
      <c r="M20" s="40"/>
    </row>
    <row r="21" spans="2:13" ht="30" customHeight="1" x14ac:dyDescent="0.3">
      <c r="B21" s="65"/>
      <c r="C21" s="65"/>
      <c r="D21" s="91"/>
      <c r="E21" s="92"/>
      <c r="F21" s="92"/>
      <c r="G21" s="92"/>
      <c r="H21" s="92"/>
      <c r="I21" s="92"/>
      <c r="J21" s="92"/>
      <c r="K21" s="93"/>
      <c r="L21" s="40"/>
      <c r="M21" s="40"/>
    </row>
    <row r="22" spans="2:13" ht="51.75" customHeight="1" thickBot="1" x14ac:dyDescent="0.35">
      <c r="B22" s="66"/>
      <c r="C22" s="66"/>
      <c r="D22" s="94"/>
      <c r="E22" s="95"/>
      <c r="F22" s="95"/>
      <c r="G22" s="95"/>
      <c r="H22" s="95"/>
      <c r="I22" s="95"/>
      <c r="J22" s="95"/>
      <c r="K22" s="96"/>
      <c r="L22" s="40"/>
      <c r="M22" s="40"/>
    </row>
    <row r="23" spans="2:13" ht="47.25" customHeight="1" x14ac:dyDescent="0.3">
      <c r="B23" s="52" t="s">
        <v>6</v>
      </c>
      <c r="C23" s="64" t="s">
        <v>43</v>
      </c>
      <c r="D23" s="88" t="s">
        <v>18</v>
      </c>
      <c r="E23" s="89"/>
      <c r="F23" s="89"/>
      <c r="G23" s="89"/>
      <c r="H23" s="89"/>
      <c r="I23" s="89"/>
      <c r="J23" s="89"/>
      <c r="K23" s="90"/>
      <c r="L23" s="40"/>
      <c r="M23" s="40"/>
    </row>
    <row r="24" spans="2:13" ht="60" customHeight="1" x14ac:dyDescent="0.3">
      <c r="B24" s="53"/>
      <c r="C24" s="65"/>
      <c r="D24" s="91"/>
      <c r="E24" s="92"/>
      <c r="F24" s="92"/>
      <c r="G24" s="92"/>
      <c r="H24" s="92"/>
      <c r="I24" s="92"/>
      <c r="J24" s="92"/>
      <c r="K24" s="93"/>
      <c r="L24" s="40"/>
      <c r="M24" s="40"/>
    </row>
    <row r="25" spans="2:13" ht="70.5" customHeight="1" thickBot="1" x14ac:dyDescent="0.35">
      <c r="B25" s="54"/>
      <c r="C25" s="66"/>
      <c r="D25" s="94"/>
      <c r="E25" s="95"/>
      <c r="F25" s="95"/>
      <c r="G25" s="95"/>
      <c r="H25" s="95"/>
      <c r="I25" s="95"/>
      <c r="J25" s="95"/>
      <c r="K25" s="96"/>
      <c r="L25" s="40"/>
      <c r="M25" s="40"/>
    </row>
    <row r="26" spans="2:13" ht="42" customHeight="1" x14ac:dyDescent="0.3">
      <c r="B26" s="52" t="s">
        <v>29</v>
      </c>
      <c r="C26" s="52" t="s">
        <v>31</v>
      </c>
      <c r="D26" s="88" t="s">
        <v>18</v>
      </c>
      <c r="E26" s="89"/>
      <c r="F26" s="89"/>
      <c r="G26" s="89"/>
      <c r="H26" s="89"/>
      <c r="I26" s="89"/>
      <c r="J26" s="89"/>
      <c r="K26" s="90"/>
      <c r="L26" s="40"/>
      <c r="M26" s="40"/>
    </row>
    <row r="27" spans="2:13" ht="41.25" customHeight="1" x14ac:dyDescent="0.3">
      <c r="B27" s="53"/>
      <c r="C27" s="53"/>
      <c r="D27" s="91"/>
      <c r="E27" s="92"/>
      <c r="F27" s="92"/>
      <c r="G27" s="92"/>
      <c r="H27" s="92"/>
      <c r="I27" s="92"/>
      <c r="J27" s="92"/>
      <c r="K27" s="93"/>
      <c r="L27" s="40"/>
      <c r="M27" s="40"/>
    </row>
    <row r="28" spans="2:13" ht="81" customHeight="1" thickBot="1" x14ac:dyDescent="0.35">
      <c r="B28" s="54"/>
      <c r="C28" s="54"/>
      <c r="D28" s="94"/>
      <c r="E28" s="95"/>
      <c r="F28" s="95"/>
      <c r="G28" s="95"/>
      <c r="H28" s="95"/>
      <c r="I28" s="95"/>
      <c r="J28" s="95"/>
      <c r="K28" s="96"/>
      <c r="L28" s="40"/>
      <c r="M28" s="40"/>
    </row>
    <row r="29" spans="2:13" ht="42" customHeight="1" x14ac:dyDescent="0.3">
      <c r="B29" s="64" t="s">
        <v>30</v>
      </c>
      <c r="C29" s="52" t="s">
        <v>13</v>
      </c>
      <c r="D29" s="57" t="s">
        <v>16</v>
      </c>
      <c r="E29" s="46">
        <f>F29+G29+H29+J29</f>
        <v>16200</v>
      </c>
      <c r="F29" s="99">
        <v>0</v>
      </c>
      <c r="G29" s="46">
        <v>16200</v>
      </c>
      <c r="H29" s="46">
        <v>0</v>
      </c>
      <c r="I29" s="46">
        <v>0</v>
      </c>
      <c r="J29" s="46">
        <v>0</v>
      </c>
      <c r="K29" s="46">
        <v>0</v>
      </c>
      <c r="L29" s="27"/>
      <c r="M29" s="27"/>
    </row>
    <row r="30" spans="2:13" ht="39" customHeight="1" x14ac:dyDescent="0.3">
      <c r="B30" s="65"/>
      <c r="C30" s="53"/>
      <c r="D30" s="58"/>
      <c r="E30" s="97"/>
      <c r="F30" s="45"/>
      <c r="G30" s="97"/>
      <c r="H30" s="97"/>
      <c r="I30" s="47"/>
      <c r="J30" s="47"/>
      <c r="K30" s="47"/>
      <c r="L30" s="27"/>
      <c r="M30" s="27"/>
    </row>
    <row r="31" spans="2:13" ht="47.25" customHeight="1" thickBot="1" x14ac:dyDescent="0.35">
      <c r="B31" s="66"/>
      <c r="C31" s="54"/>
      <c r="D31" s="59"/>
      <c r="E31" s="98"/>
      <c r="F31" s="100"/>
      <c r="G31" s="98"/>
      <c r="H31" s="98"/>
      <c r="I31" s="48"/>
      <c r="J31" s="48"/>
      <c r="K31" s="48"/>
      <c r="L31" s="27"/>
      <c r="M31" s="27"/>
    </row>
    <row r="32" spans="2:13" ht="36" customHeight="1" x14ac:dyDescent="0.3">
      <c r="B32" s="52" t="s">
        <v>7</v>
      </c>
      <c r="C32" s="52" t="s">
        <v>9</v>
      </c>
      <c r="D32" s="15" t="s">
        <v>14</v>
      </c>
      <c r="E32" s="7">
        <f t="shared" ref="E32:E39" si="0">H32+G32+F32+J32+I32+K32</f>
        <v>0</v>
      </c>
      <c r="F32" s="7">
        <f>F33+F34</f>
        <v>0</v>
      </c>
      <c r="G32" s="7">
        <f>G33+G34</f>
        <v>0</v>
      </c>
      <c r="H32" s="7">
        <f>H33+H34</f>
        <v>0</v>
      </c>
      <c r="I32" s="7">
        <v>0</v>
      </c>
      <c r="J32" s="7">
        <f>J34+J33</f>
        <v>0</v>
      </c>
      <c r="K32" s="4">
        <f>K33+K34</f>
        <v>0</v>
      </c>
      <c r="L32" s="26"/>
      <c r="M32" s="26"/>
    </row>
    <row r="33" spans="2:14" ht="33.75" customHeight="1" x14ac:dyDescent="0.3">
      <c r="B33" s="53"/>
      <c r="C33" s="53"/>
      <c r="D33" s="17" t="s">
        <v>15</v>
      </c>
      <c r="E33" s="3">
        <f t="shared" si="0"/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28"/>
      <c r="M33" s="28"/>
    </row>
    <row r="34" spans="2:14" ht="39.75" customHeight="1" thickBot="1" x14ac:dyDescent="0.35">
      <c r="B34" s="54"/>
      <c r="C34" s="54"/>
      <c r="D34" s="18" t="s">
        <v>16</v>
      </c>
      <c r="E34" s="6">
        <f t="shared" si="0"/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28"/>
      <c r="M34" s="28"/>
    </row>
    <row r="35" spans="2:14" ht="31.5" customHeight="1" x14ac:dyDescent="0.3">
      <c r="B35" s="52" t="s">
        <v>32</v>
      </c>
      <c r="C35" s="52" t="s">
        <v>10</v>
      </c>
      <c r="D35" s="15" t="s">
        <v>14</v>
      </c>
      <c r="E35" s="7">
        <f t="shared" si="0"/>
        <v>7165100</v>
      </c>
      <c r="F35" s="7">
        <v>0</v>
      </c>
      <c r="G35" s="7">
        <f>G37+G36</f>
        <v>0</v>
      </c>
      <c r="H35" s="7">
        <f>H37+H36</f>
        <v>7165100</v>
      </c>
      <c r="I35" s="7">
        <v>0</v>
      </c>
      <c r="J35" s="7">
        <f>J36+J37</f>
        <v>0</v>
      </c>
      <c r="K35" s="4">
        <f>K36+K37</f>
        <v>0</v>
      </c>
      <c r="L35" s="26"/>
      <c r="M35" s="26"/>
    </row>
    <row r="36" spans="2:14" ht="31.5" customHeight="1" x14ac:dyDescent="0.3">
      <c r="B36" s="53"/>
      <c r="C36" s="53"/>
      <c r="D36" s="17" t="s">
        <v>15</v>
      </c>
      <c r="E36" s="3">
        <f t="shared" si="0"/>
        <v>6373400</v>
      </c>
      <c r="F36" s="3">
        <v>0</v>
      </c>
      <c r="G36" s="3">
        <v>0</v>
      </c>
      <c r="H36" s="3">
        <f>6405100-31700</f>
        <v>6373400</v>
      </c>
      <c r="I36" s="3">
        <v>0</v>
      </c>
      <c r="J36" s="3">
        <v>0</v>
      </c>
      <c r="K36" s="3">
        <v>0</v>
      </c>
      <c r="L36" s="28"/>
      <c r="M36" s="28"/>
    </row>
    <row r="37" spans="2:14" ht="33" customHeight="1" thickBot="1" x14ac:dyDescent="0.35">
      <c r="B37" s="54"/>
      <c r="C37" s="54"/>
      <c r="D37" s="18" t="s">
        <v>16</v>
      </c>
      <c r="E37" s="6">
        <f t="shared" si="0"/>
        <v>791700</v>
      </c>
      <c r="F37" s="6">
        <v>0</v>
      </c>
      <c r="G37" s="6">
        <v>0</v>
      </c>
      <c r="H37" s="6">
        <v>791700</v>
      </c>
      <c r="I37" s="6">
        <v>0</v>
      </c>
      <c r="J37" s="6">
        <v>0</v>
      </c>
      <c r="K37" s="6">
        <v>0</v>
      </c>
      <c r="L37" s="28"/>
      <c r="M37" s="28"/>
    </row>
    <row r="38" spans="2:14" ht="37.5" customHeight="1" x14ac:dyDescent="0.3">
      <c r="B38" s="52" t="s">
        <v>37</v>
      </c>
      <c r="C38" s="52" t="s">
        <v>26</v>
      </c>
      <c r="D38" s="15" t="s">
        <v>14</v>
      </c>
      <c r="E38" s="35">
        <f t="shared" si="0"/>
        <v>0</v>
      </c>
      <c r="F38" s="35">
        <v>0</v>
      </c>
      <c r="G38" s="35">
        <f>G39+G40</f>
        <v>0</v>
      </c>
      <c r="H38" s="35">
        <f>H39+H40</f>
        <v>0</v>
      </c>
      <c r="I38" s="35">
        <v>0</v>
      </c>
      <c r="J38" s="7">
        <f>J39+J40</f>
        <v>0</v>
      </c>
      <c r="K38" s="4">
        <f>K39+K40</f>
        <v>0</v>
      </c>
      <c r="L38" s="26"/>
      <c r="M38" s="26"/>
    </row>
    <row r="39" spans="2:14" ht="35.25" customHeight="1" x14ac:dyDescent="0.3">
      <c r="B39" s="53"/>
      <c r="C39" s="53"/>
      <c r="D39" s="17" t="s">
        <v>15</v>
      </c>
      <c r="E39" s="3">
        <f t="shared" si="0"/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28"/>
      <c r="M39" s="28"/>
    </row>
    <row r="40" spans="2:14" ht="58.5" customHeight="1" thickBot="1" x14ac:dyDescent="0.35">
      <c r="B40" s="54"/>
      <c r="C40" s="54"/>
      <c r="D40" s="18" t="s">
        <v>16</v>
      </c>
      <c r="E40" s="6">
        <f>F40+G40+H40+J40+I40+K40</f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28"/>
      <c r="M40" s="28"/>
    </row>
    <row r="41" spans="2:14" ht="61.5" customHeight="1" x14ac:dyDescent="0.3">
      <c r="B41" s="52" t="s">
        <v>33</v>
      </c>
      <c r="C41" s="52" t="s">
        <v>20</v>
      </c>
      <c r="D41" s="57" t="s">
        <v>16</v>
      </c>
      <c r="E41" s="60">
        <f>H41+G41+F41+J41+I41+K41</f>
        <v>34170842.019999996</v>
      </c>
      <c r="F41" s="49">
        <f>F44+F48+F52</f>
        <v>1530308.45</v>
      </c>
      <c r="G41" s="49">
        <f>G45+G46+G47+G49+G50+G53+G54</f>
        <v>5630902.4299999997</v>
      </c>
      <c r="H41" s="49">
        <f>H54+H50+H49+H47+H46+H45+H53</f>
        <v>7483821.0100000007</v>
      </c>
      <c r="I41" s="49">
        <f>I44+I48+I52</f>
        <v>8859512.1099999994</v>
      </c>
      <c r="J41" s="49">
        <f>J44+J48+J52</f>
        <v>5333149.01</v>
      </c>
      <c r="K41" s="49">
        <f>K44+K48+K52</f>
        <v>5333149.01</v>
      </c>
      <c r="L41" s="28"/>
      <c r="M41" s="28"/>
    </row>
    <row r="42" spans="2:14" ht="50.25" customHeight="1" x14ac:dyDescent="0.3">
      <c r="B42" s="53"/>
      <c r="C42" s="53"/>
      <c r="D42" s="58"/>
      <c r="E42" s="61"/>
      <c r="F42" s="50"/>
      <c r="G42" s="50"/>
      <c r="H42" s="50"/>
      <c r="I42" s="50"/>
      <c r="J42" s="50"/>
      <c r="K42" s="50"/>
      <c r="L42" s="28"/>
      <c r="M42" s="28"/>
    </row>
    <row r="43" spans="2:14" ht="63.75" customHeight="1" thickBot="1" x14ac:dyDescent="0.35">
      <c r="B43" s="54"/>
      <c r="C43" s="54"/>
      <c r="D43" s="59"/>
      <c r="E43" s="62"/>
      <c r="F43" s="51"/>
      <c r="G43" s="51"/>
      <c r="H43" s="51"/>
      <c r="I43" s="51"/>
      <c r="J43" s="51"/>
      <c r="K43" s="51"/>
      <c r="L43" s="28"/>
      <c r="M43" s="28"/>
      <c r="N43" s="33"/>
    </row>
    <row r="44" spans="2:14" ht="30" customHeight="1" x14ac:dyDescent="0.3">
      <c r="B44" s="52" t="s">
        <v>25</v>
      </c>
      <c r="C44" s="19" t="s">
        <v>14</v>
      </c>
      <c r="D44" s="58" t="s">
        <v>16</v>
      </c>
      <c r="E44" s="41">
        <f>F44+G44+H44+J44+I44+K44</f>
        <v>23270253.480000004</v>
      </c>
      <c r="F44" s="4">
        <f t="shared" ref="F44:H44" si="1">F45+F46+F47</f>
        <v>697282.8</v>
      </c>
      <c r="G44" s="4">
        <f t="shared" si="1"/>
        <v>4200905.3600000003</v>
      </c>
      <c r="H44" s="4">
        <f t="shared" si="1"/>
        <v>5168352.8600000013</v>
      </c>
      <c r="I44" s="4">
        <f>I45+I46+I47</f>
        <v>5727008.4400000004</v>
      </c>
      <c r="J44" s="4">
        <f>J45+J46+J47</f>
        <v>3738352.01</v>
      </c>
      <c r="K44" s="4">
        <f>K45+K46+K47</f>
        <v>3738352.01</v>
      </c>
      <c r="L44" s="26"/>
      <c r="M44" s="26"/>
    </row>
    <row r="45" spans="2:14" ht="45.6" customHeight="1" x14ac:dyDescent="0.3">
      <c r="B45" s="53"/>
      <c r="C45" s="39" t="s">
        <v>21</v>
      </c>
      <c r="D45" s="58"/>
      <c r="E45" s="5">
        <f>H45+G45+F45+J45+I45+K45</f>
        <v>3319658.0899999994</v>
      </c>
      <c r="F45" s="5">
        <v>390258</v>
      </c>
      <c r="G45" s="5">
        <v>1332280.53</v>
      </c>
      <c r="H45" s="5">
        <v>472483.44</v>
      </c>
      <c r="I45" s="5">
        <f>327010.9+1817.94+141785.48</f>
        <v>470614.32000000007</v>
      </c>
      <c r="J45" s="23">
        <v>327010.90000000002</v>
      </c>
      <c r="K45" s="23">
        <v>327010.90000000002</v>
      </c>
      <c r="L45" s="28"/>
      <c r="M45" s="28"/>
    </row>
    <row r="46" spans="2:14" ht="45.75" customHeight="1" x14ac:dyDescent="0.3">
      <c r="B46" s="53"/>
      <c r="C46" s="20" t="s">
        <v>19</v>
      </c>
      <c r="D46" s="58"/>
      <c r="E46" s="5">
        <f>H46+G46+F46+J46+I46+K46</f>
        <v>18554955.280000001</v>
      </c>
      <c r="F46" s="5">
        <v>202356</v>
      </c>
      <c r="G46" s="5">
        <v>2466366.7200000002</v>
      </c>
      <c r="H46" s="5">
        <v>4408516.9800000004</v>
      </c>
      <c r="I46" s="5">
        <f>4398854.48+585016.76</f>
        <v>4983871.24</v>
      </c>
      <c r="J46" s="23">
        <v>3246922.17</v>
      </c>
      <c r="K46" s="23">
        <v>3246922.17</v>
      </c>
      <c r="L46" s="28"/>
      <c r="M46" s="28"/>
      <c r="N46" s="33"/>
    </row>
    <row r="47" spans="2:14" ht="61.5" customHeight="1" thickBot="1" x14ac:dyDescent="0.35">
      <c r="B47" s="54"/>
      <c r="C47" s="21" t="s">
        <v>23</v>
      </c>
      <c r="D47" s="59"/>
      <c r="E47" s="6">
        <f>H47+G47+F47+J47+I47+K47</f>
        <v>1395640.1099999999</v>
      </c>
      <c r="F47" s="6">
        <v>104668.8</v>
      </c>
      <c r="G47" s="6">
        <v>402258.11</v>
      </c>
      <c r="H47" s="6">
        <v>287352.44</v>
      </c>
      <c r="I47" s="6">
        <v>272522.88</v>
      </c>
      <c r="J47" s="14">
        <v>164418.94</v>
      </c>
      <c r="K47" s="14">
        <v>164418.94</v>
      </c>
      <c r="L47" s="28"/>
      <c r="M47" s="28"/>
    </row>
    <row r="48" spans="2:14" ht="27.75" customHeight="1" x14ac:dyDescent="0.3">
      <c r="B48" s="52" t="s">
        <v>38</v>
      </c>
      <c r="C48" s="22" t="s">
        <v>14</v>
      </c>
      <c r="D48" s="57" t="s">
        <v>16</v>
      </c>
      <c r="E48" s="7">
        <f>F48+G48+H48+J48+I48+K48</f>
        <v>10657386.300000001</v>
      </c>
      <c r="F48" s="7">
        <f t="shared" ref="F48:K48" si="2">F49+F50</f>
        <v>822625.64999999991</v>
      </c>
      <c r="G48" s="7">
        <f t="shared" si="2"/>
        <v>1416768.27</v>
      </c>
      <c r="H48" s="7">
        <f t="shared" si="2"/>
        <v>2270428.71</v>
      </c>
      <c r="I48" s="7">
        <f>I49+I50</f>
        <v>3019103.67</v>
      </c>
      <c r="J48" s="16">
        <f>J49+J50</f>
        <v>1564230</v>
      </c>
      <c r="K48" s="16">
        <f t="shared" si="2"/>
        <v>1564230</v>
      </c>
      <c r="L48" s="26"/>
      <c r="M48" s="26"/>
    </row>
    <row r="49" spans="2:15" ht="78.599999999999994" customHeight="1" x14ac:dyDescent="0.3">
      <c r="B49" s="53"/>
      <c r="C49" s="39" t="s">
        <v>34</v>
      </c>
      <c r="D49" s="58"/>
      <c r="E49" s="23">
        <f>H49+G49+F49+J49+I49+K49</f>
        <v>10466614.619999999</v>
      </c>
      <c r="F49" s="5">
        <v>796806.45</v>
      </c>
      <c r="G49" s="5">
        <v>1385163.51</v>
      </c>
      <c r="H49" s="5">
        <v>2236512</v>
      </c>
      <c r="I49" s="5">
        <f>52560+1435926.33+42600+1454873.67</f>
        <v>2985960</v>
      </c>
      <c r="J49" s="23">
        <f>52560+1435926.33+42600</f>
        <v>1531086.33</v>
      </c>
      <c r="K49" s="23">
        <f>52560+1435926.33+42600</f>
        <v>1531086.33</v>
      </c>
      <c r="L49" s="29"/>
      <c r="M49" s="29"/>
      <c r="O49" s="33"/>
    </row>
    <row r="50" spans="2:15" ht="51" customHeight="1" x14ac:dyDescent="0.3">
      <c r="B50" s="53"/>
      <c r="C50" s="63" t="s">
        <v>22</v>
      </c>
      <c r="D50" s="58"/>
      <c r="E50" s="44">
        <f>F50+G50+H50+J50+I50+K50</f>
        <v>190771.68</v>
      </c>
      <c r="F50" s="44">
        <v>25819.200000000001</v>
      </c>
      <c r="G50" s="44">
        <v>31604.76</v>
      </c>
      <c r="H50" s="44">
        <v>33916.71</v>
      </c>
      <c r="I50" s="44">
        <f>18702.73+14440.94</f>
        <v>33143.67</v>
      </c>
      <c r="J50" s="42">
        <f>18702.73+14440.94</f>
        <v>33143.67</v>
      </c>
      <c r="K50" s="42">
        <f>18702.73+14440.94</f>
        <v>33143.67</v>
      </c>
      <c r="L50" s="29"/>
      <c r="M50" s="29"/>
    </row>
    <row r="51" spans="2:15" ht="37.200000000000003" hidden="1" customHeight="1" thickBot="1" x14ac:dyDescent="0.35">
      <c r="B51" s="76"/>
      <c r="C51" s="53"/>
      <c r="D51" s="78"/>
      <c r="E51" s="45"/>
      <c r="F51" s="45"/>
      <c r="G51" s="45"/>
      <c r="H51" s="45"/>
      <c r="I51" s="45"/>
      <c r="J51" s="43"/>
      <c r="K51" s="43"/>
      <c r="L51" s="29"/>
      <c r="M51" s="29"/>
    </row>
    <row r="52" spans="2:15" s="34" customFormat="1" ht="29.25" customHeight="1" x14ac:dyDescent="0.3">
      <c r="B52" s="53" t="s">
        <v>27</v>
      </c>
      <c r="C52" s="30" t="s">
        <v>14</v>
      </c>
      <c r="D52" s="77" t="s">
        <v>16</v>
      </c>
      <c r="E52" s="2">
        <f>F52+G52+H52+I52+J52+K52</f>
        <v>243202.24</v>
      </c>
      <c r="F52" s="2">
        <f t="shared" ref="F52:K52" si="3">F53+F54</f>
        <v>10400</v>
      </c>
      <c r="G52" s="2">
        <f t="shared" si="3"/>
        <v>13228.8</v>
      </c>
      <c r="H52" s="2">
        <f t="shared" si="3"/>
        <v>45039.44</v>
      </c>
      <c r="I52" s="2">
        <f>I53+I54</f>
        <v>113400</v>
      </c>
      <c r="J52" s="10">
        <f t="shared" si="3"/>
        <v>30567</v>
      </c>
      <c r="K52" s="10">
        <f t="shared" si="3"/>
        <v>30567</v>
      </c>
      <c r="L52" s="26"/>
      <c r="M52" s="26"/>
    </row>
    <row r="53" spans="2:15" ht="42" customHeight="1" x14ac:dyDescent="0.3">
      <c r="B53" s="53"/>
      <c r="C53" s="39" t="s">
        <v>35</v>
      </c>
      <c r="D53" s="58"/>
      <c r="E53" s="5">
        <f>H53+G53+F53+J53+I53+K53</f>
        <v>128249.60000000001</v>
      </c>
      <c r="F53" s="5">
        <v>10400</v>
      </c>
      <c r="G53" s="5">
        <v>13228.8</v>
      </c>
      <c r="H53" s="5">
        <v>15436.8</v>
      </c>
      <c r="I53" s="5">
        <f>46800-2550</f>
        <v>44250</v>
      </c>
      <c r="J53" s="23">
        <v>22467</v>
      </c>
      <c r="K53" s="23">
        <v>22467</v>
      </c>
      <c r="L53" s="28"/>
      <c r="M53" s="28"/>
    </row>
    <row r="54" spans="2:15" ht="60" customHeight="1" x14ac:dyDescent="0.3">
      <c r="B54" s="76"/>
      <c r="C54" s="39" t="s">
        <v>36</v>
      </c>
      <c r="D54" s="78"/>
      <c r="E54" s="5">
        <f>F54+G54+H54+I54+J54+K54</f>
        <v>114952.64</v>
      </c>
      <c r="F54" s="5">
        <v>0</v>
      </c>
      <c r="G54" s="5">
        <v>0</v>
      </c>
      <c r="H54" s="5">
        <v>29602.639999999999</v>
      </c>
      <c r="I54" s="5">
        <f>66600+2550</f>
        <v>69150</v>
      </c>
      <c r="J54" s="23">
        <v>8100</v>
      </c>
      <c r="K54" s="12">
        <v>8100</v>
      </c>
      <c r="L54" s="28"/>
      <c r="M54" s="28"/>
    </row>
    <row r="55" spans="2:15" x14ac:dyDescent="0.3">
      <c r="B55" s="55" t="s">
        <v>44</v>
      </c>
      <c r="C55" s="56"/>
      <c r="D55" s="56"/>
      <c r="E55" s="56"/>
      <c r="F55" s="56"/>
      <c r="G55" s="56"/>
      <c r="H55" s="56"/>
      <c r="I55" s="36"/>
      <c r="J55" s="36"/>
      <c r="K55" s="36"/>
      <c r="L55" s="36"/>
      <c r="M55" s="36"/>
    </row>
    <row r="56" spans="2:15" x14ac:dyDescent="0.3">
      <c r="B56" s="56"/>
      <c r="C56" s="56"/>
      <c r="D56" s="56"/>
      <c r="E56" s="56"/>
      <c r="F56" s="56"/>
      <c r="G56" s="56"/>
      <c r="H56" s="56"/>
      <c r="I56" s="36"/>
      <c r="J56" s="36"/>
      <c r="K56" s="36"/>
      <c r="L56" s="36"/>
      <c r="M56" s="36"/>
    </row>
  </sheetData>
  <mergeCells count="65">
    <mergeCell ref="D17:K19"/>
    <mergeCell ref="D20:K22"/>
    <mergeCell ref="D23:K25"/>
    <mergeCell ref="D26:K28"/>
    <mergeCell ref="K29:K31"/>
    <mergeCell ref="D29:D31"/>
    <mergeCell ref="E29:E31"/>
    <mergeCell ref="F29:F31"/>
    <mergeCell ref="G29:G31"/>
    <mergeCell ref="H29:H31"/>
    <mergeCell ref="B52:B54"/>
    <mergeCell ref="D52:D54"/>
    <mergeCell ref="B44:B47"/>
    <mergeCell ref="D44:D47"/>
    <mergeCell ref="B48:B51"/>
    <mergeCell ref="D48:D51"/>
    <mergeCell ref="H6:K6"/>
    <mergeCell ref="H5:K5"/>
    <mergeCell ref="B11:B13"/>
    <mergeCell ref="C11:C13"/>
    <mergeCell ref="B14:B16"/>
    <mergeCell ref="C14:C16"/>
    <mergeCell ref="B7:H7"/>
    <mergeCell ref="B8:B9"/>
    <mergeCell ref="C8:C9"/>
    <mergeCell ref="D8:D9"/>
    <mergeCell ref="E8:E9"/>
    <mergeCell ref="F8:K8"/>
    <mergeCell ref="B17:B19"/>
    <mergeCell ref="C17:C19"/>
    <mergeCell ref="B20:B22"/>
    <mergeCell ref="C20:C22"/>
    <mergeCell ref="B23:B25"/>
    <mergeCell ref="C23:C25"/>
    <mergeCell ref="B26:B28"/>
    <mergeCell ref="C26:C28"/>
    <mergeCell ref="B29:B31"/>
    <mergeCell ref="C29:C31"/>
    <mergeCell ref="C32:C34"/>
    <mergeCell ref="B32:B34"/>
    <mergeCell ref="B35:B37"/>
    <mergeCell ref="C35:C37"/>
    <mergeCell ref="B41:B43"/>
    <mergeCell ref="C41:C43"/>
    <mergeCell ref="B55:H56"/>
    <mergeCell ref="D41:D43"/>
    <mergeCell ref="E41:E43"/>
    <mergeCell ref="F41:F43"/>
    <mergeCell ref="G41:G43"/>
    <mergeCell ref="H41:H43"/>
    <mergeCell ref="B38:B40"/>
    <mergeCell ref="C38:C40"/>
    <mergeCell ref="H50:H51"/>
    <mergeCell ref="C50:C51"/>
    <mergeCell ref="E50:E51"/>
    <mergeCell ref="F50:F51"/>
    <mergeCell ref="K50:K51"/>
    <mergeCell ref="G50:G51"/>
    <mergeCell ref="J29:J31"/>
    <mergeCell ref="J41:J43"/>
    <mergeCell ref="J50:J51"/>
    <mergeCell ref="I29:I31"/>
    <mergeCell ref="I41:I43"/>
    <mergeCell ref="I50:I51"/>
    <mergeCell ref="K41:K43"/>
  </mergeCells>
  <pageMargins left="0.23622047244094491" right="0.23622047244094491" top="0.15748031496062992" bottom="0.15748031496062992" header="0.11811023622047245" footer="0.11811023622047245"/>
  <pageSetup paperSize="9" scale="64" fitToHeight="0" orientation="landscape" r:id="rId1"/>
  <headerFooter scaleWithDoc="0" alignWithMargins="0"/>
  <rowBreaks count="3" manualBreakCount="3">
    <brk id="22" max="12" man="1"/>
    <brk id="37" max="12" man="1"/>
    <brk id="5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2026-01-12T07:19:51Z</dcterms:modified>
</cp:coreProperties>
</file>