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2331-па_15.12.2025\"/>
    </mc:Choice>
  </mc:AlternateContent>
  <xr:revisionPtr revIDLastSave="0" documentId="13_ncr:1_{B37E981E-684A-4BB3-B8D4-FFB5BF112D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 1" sheetId="1" r:id="rId1"/>
  </sheets>
  <externalReferences>
    <externalReference r:id="rId2"/>
  </externalReferences>
  <definedNames>
    <definedName name="_xlnm.Print_Area" localSheetId="0">'лист 1'!$A$1:$Q$56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E39" i="1"/>
  <c r="F39" i="1"/>
  <c r="G39" i="1"/>
  <c r="H39" i="1"/>
  <c r="I39" i="1"/>
  <c r="J39" i="1"/>
  <c r="K39" i="1"/>
  <c r="L39" i="1"/>
  <c r="M39" i="1"/>
  <c r="N39" i="1"/>
  <c r="O39" i="1"/>
  <c r="C39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C37" i="1"/>
  <c r="D26" i="1"/>
  <c r="E26" i="1"/>
  <c r="F26" i="1"/>
  <c r="G26" i="1"/>
  <c r="H26" i="1"/>
  <c r="I26" i="1"/>
  <c r="J26" i="1"/>
  <c r="K26" i="1"/>
  <c r="L26" i="1"/>
  <c r="M26" i="1"/>
  <c r="N26" i="1"/>
  <c r="O26" i="1"/>
  <c r="C26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C24" i="1"/>
  <c r="Q23" i="1" s="1"/>
  <c r="D13" i="1"/>
  <c r="E13" i="1"/>
  <c r="F13" i="1"/>
  <c r="G13" i="1"/>
  <c r="H13" i="1"/>
  <c r="I13" i="1"/>
  <c r="J13" i="1"/>
  <c r="K13" i="1"/>
  <c r="L13" i="1"/>
  <c r="M13" i="1"/>
  <c r="N13" i="1"/>
  <c r="O13" i="1"/>
  <c r="C13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C11" i="1"/>
  <c r="Q10" i="1" l="1"/>
  <c r="S12" i="1" s="1"/>
  <c r="Q36" i="1" l="1"/>
  <c r="S38" i="1" s="1"/>
  <c r="S25" i="1"/>
  <c r="R48" i="1" l="1"/>
  <c r="N15" i="1" l="1"/>
  <c r="L15" i="1"/>
  <c r="J15" i="1"/>
  <c r="H15" i="1"/>
  <c r="F15" i="1"/>
  <c r="E15" i="1"/>
  <c r="O15" i="1"/>
  <c r="M15" i="1"/>
  <c r="K15" i="1"/>
  <c r="I15" i="1"/>
  <c r="G15" i="1"/>
  <c r="D15" i="1"/>
  <c r="D40" i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C42" i="1" s="1"/>
  <c r="D42" i="1" s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C44" i="1" s="1"/>
  <c r="D44" i="1" s="1"/>
  <c r="E44" i="1" s="1"/>
  <c r="F44" i="1" s="1"/>
  <c r="G44" i="1" s="1"/>
  <c r="H44" i="1" s="1"/>
  <c r="I44" i="1" s="1"/>
  <c r="J44" i="1" s="1"/>
  <c r="K44" i="1" s="1"/>
  <c r="D36" i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D27" i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C29" i="1" s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C31" i="1" s="1"/>
  <c r="D31" i="1" s="1"/>
  <c r="E31" i="1" s="1"/>
  <c r="F31" i="1" s="1"/>
  <c r="G31" i="1" s="1"/>
  <c r="H31" i="1" s="1"/>
  <c r="I31" i="1" s="1"/>
  <c r="J31" i="1" s="1"/>
  <c r="K31" i="1" s="1"/>
  <c r="D23" i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l="1"/>
  <c r="C25" i="1" s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36" i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D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C16" i="1" s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C18" i="1" s="1"/>
  <c r="D18" i="1" s="1"/>
  <c r="E18" i="1" s="1"/>
  <c r="F18" i="1" s="1"/>
  <c r="G18" i="1" s="1"/>
  <c r="H18" i="1" s="1"/>
  <c r="I18" i="1" s="1"/>
  <c r="J18" i="1" s="1"/>
  <c r="K18" i="1" s="1"/>
  <c r="O10" i="1" l="1"/>
  <c r="P10" i="1" l="1"/>
  <c r="C12" i="1" s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</calcChain>
</file>

<file path=xl/sharedStrings.xml><?xml version="1.0" encoding="utf-8"?>
<sst xmlns="http://schemas.openxmlformats.org/spreadsheetml/2006/main" count="24" uniqueCount="14">
  <si>
    <t>Наименование показателей</t>
  </si>
  <si>
    <t>Период действия концессионного соглашения</t>
  </si>
  <si>
    <t>Сумма валовой выручки</t>
  </si>
  <si>
    <t>Изменение к предыдущему году, %</t>
  </si>
  <si>
    <t>Минимальный объем необходимой  валовой выручки, получаемой Концессионером в рамках реализации Концессионного соглашения</t>
  </si>
  <si>
    <t>Общая сумма, тыс.руб.               без НДС</t>
  </si>
  <si>
    <t>Приложение № 6</t>
  </si>
  <si>
    <t>к постановлению администрации</t>
  </si>
  <si>
    <t xml:space="preserve"> города Усолье-Сибирское</t>
  </si>
  <si>
    <t>В сфере водоснабжения (питьевая вода)</t>
  </si>
  <si>
    <t>В сфере водоснабжения (техническая вода)</t>
  </si>
  <si>
    <t>В сфере водоотведения</t>
  </si>
  <si>
    <t>Мэр города                                                                                                                                                                                                                                                                              М.В. Торопкин</t>
  </si>
  <si>
    <t>от 15.12.2025 №2331-па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</si>
</sst>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1" fontId="3" fillId="3" borderId="7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3" borderId="9" xfId="0" applyNumberFormat="1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 wrapText="1"/>
    </xf>
    <xf numFmtId="1" fontId="3" fillId="3" borderId="12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1" fontId="3" fillId="3" borderId="10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164" fontId="3" fillId="0" borderId="11" xfId="1" applyNumberFormat="1" applyFont="1" applyBorder="1" applyAlignment="1">
      <alignment horizontal="center" vertical="center" wrapText="1"/>
    </xf>
    <xf numFmtId="1" fontId="3" fillId="3" borderId="16" xfId="0" applyNumberFormat="1" applyFont="1" applyFill="1" applyBorder="1" applyAlignment="1">
      <alignment horizontal="center" vertical="center"/>
    </xf>
    <xf numFmtId="1" fontId="3" fillId="3" borderId="17" xfId="0" applyNumberFormat="1" applyFont="1" applyFill="1" applyBorder="1" applyAlignment="1">
      <alignment horizontal="center" vertical="center"/>
    </xf>
    <xf numFmtId="1" fontId="3" fillId="3" borderId="18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3" fontId="0" fillId="0" borderId="0" xfId="0" applyNumberFormat="1"/>
    <xf numFmtId="165" fontId="3" fillId="0" borderId="10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165" fontId="3" fillId="0" borderId="20" xfId="0" applyNumberFormat="1" applyFont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70\Plan_s\!!!&#1050;&#1054;&#1053;&#1062;&#1045;&#1057;&#1057;&#1048;&#1071;\!!!!!!&#1050;&#1086;&#1085;&#1094;&#1077;&#1089;&#1089;&#1080;&#1103;%20&#1085;&#1086;&#1103;&#1073;&#1088;&#1100;%202025%20&#1075;.%20(&#1085;&#1086;&#1074;&#1099;&#1077;%20&#1044;&#1055;&#1056;)\!!!&#1056;&#1072;&#1089;&#1095;&#1077;&#1090;%20&#1090;&#1072;&#1088;&#1080;&#1092;&#1086;&#1074;%20&#1085;&#1072;%202026-2052%20(&#1085;&#1086;&#1074;&#1099;&#1077;%20&#1044;&#1055;&#105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ит.вода"/>
      <sheetName val="Техн.вода"/>
      <sheetName val="Водоотв"/>
      <sheetName val="Расчет прибыли"/>
      <sheetName val="сбытовые"/>
    </sheetNames>
    <sheetDataSet>
      <sheetData sheetId="0"/>
      <sheetData sheetId="1"/>
      <sheetData sheetId="2"/>
      <sheetData sheetId="3">
        <row r="31">
          <cell r="D31">
            <v>245295.38911479994</v>
          </cell>
          <cell r="E31">
            <v>254492.03753231806</v>
          </cell>
          <cell r="F31">
            <v>262785.78512879991</v>
          </cell>
          <cell r="G31">
            <v>271361.51232021663</v>
          </cell>
          <cell r="H31">
            <v>280229.18874344591</v>
          </cell>
          <cell r="I31">
            <v>289399.53808519361</v>
          </cell>
          <cell r="J31">
            <v>298883.25224085647</v>
          </cell>
          <cell r="K31">
            <v>308691.60606956878</v>
          </cell>
          <cell r="L31">
            <v>318836.27277162834</v>
          </cell>
          <cell r="M31">
            <v>329329.43991568859</v>
          </cell>
          <cell r="N31">
            <v>340183.72614434606</v>
          </cell>
          <cell r="O31">
            <v>351412.29858805618</v>
          </cell>
          <cell r="P31">
            <v>363028.49101867329</v>
          </cell>
          <cell r="Q31">
            <v>375046.72277533618</v>
          </cell>
          <cell r="R31">
            <v>387481.41849691502</v>
          </cell>
          <cell r="S31">
            <v>400347.92869679682</v>
          </cell>
          <cell r="T31">
            <v>413661.95121742308</v>
          </cell>
          <cell r="U31">
            <v>427440.05360370461</v>
          </cell>
          <cell r="V31">
            <v>441699.19643623132</v>
          </cell>
          <cell r="W31">
            <v>456457.15766706923</v>
          </cell>
          <cell r="X31">
            <v>471732.35800290195</v>
          </cell>
          <cell r="Y31">
            <v>487543.88738232909</v>
          </cell>
          <cell r="Z31">
            <v>503911.73259628384</v>
          </cell>
          <cell r="AA31">
            <v>520856.40610279021</v>
          </cell>
          <cell r="AB31">
            <v>538399.47608963132</v>
          </cell>
          <cell r="AC31">
            <v>556563.29784097546</v>
          </cell>
          <cell r="AD31">
            <v>538708.74646658951</v>
          </cell>
        </row>
        <row r="61">
          <cell r="D61">
            <v>34360.351792999994</v>
          </cell>
          <cell r="E61">
            <v>35855.131437160802</v>
          </cell>
          <cell r="F61">
            <v>37111.879221801319</v>
          </cell>
          <cell r="G61">
            <v>38415.182866953553</v>
          </cell>
          <cell r="H61">
            <v>39766.822636412922</v>
          </cell>
          <cell r="I61">
            <v>41168.747750200549</v>
          </cell>
          <cell r="J61">
            <v>42622.879340896419</v>
          </cell>
          <cell r="K61">
            <v>44131.313541263349</v>
          </cell>
          <cell r="L61">
            <v>45696.124709150979</v>
          </cell>
          <cell r="M61">
            <v>47319.668795947167</v>
          </cell>
          <cell r="N61">
            <v>49004.086865136574</v>
          </cell>
          <cell r="O61">
            <v>50751.808767831237</v>
          </cell>
          <cell r="P61">
            <v>52565.456982458076</v>
          </cell>
          <cell r="Q61">
            <v>54447.550626123535</v>
          </cell>
          <cell r="R61">
            <v>56400.909645526022</v>
          </cell>
          <cell r="S61">
            <v>58428.259195654828</v>
          </cell>
          <cell r="T61">
            <v>60532.634214898731</v>
          </cell>
          <cell r="U61">
            <v>62717.084205590669</v>
          </cell>
          <cell r="V61">
            <v>64984.77822943731</v>
          </cell>
          <cell r="W61">
            <v>67339.210127724044</v>
          </cell>
          <cell r="X61">
            <v>69783.703976649398</v>
          </cell>
          <cell r="Y61">
            <v>72321.919788628031</v>
          </cell>
          <cell r="Z61">
            <v>74957.75947090915</v>
          </cell>
          <cell r="AA61">
            <v>77694.973053389855</v>
          </cell>
          <cell r="AB61">
            <v>80537.865198059822</v>
          </cell>
          <cell r="AC61">
            <v>83490.602003098233</v>
          </cell>
          <cell r="AD61">
            <v>80939.418115255059</v>
          </cell>
        </row>
        <row r="93">
          <cell r="D93">
            <v>251091.10798969999</v>
          </cell>
          <cell r="E93">
            <v>260586.37474643509</v>
          </cell>
          <cell r="F93">
            <v>268986.71903346729</v>
          </cell>
          <cell r="G93">
            <v>277671.84213877987</v>
          </cell>
          <cell r="H93">
            <v>286652.06422580697</v>
          </cell>
          <cell r="I93">
            <v>295937.96358734864</v>
          </cell>
          <cell r="J93">
            <v>305540.59112570185</v>
          </cell>
          <cell r="K93">
            <v>315471.18545126583</v>
          </cell>
          <cell r="L93">
            <v>325741.6886272222</v>
          </cell>
          <cell r="M93">
            <v>336364.46258916287</v>
          </cell>
          <cell r="N93">
            <v>347352.20626987005</v>
          </cell>
          <cell r="O93">
            <v>358718.17346084898</v>
          </cell>
          <cell r="P93">
            <v>370476.19144367147</v>
          </cell>
          <cell r="Q93">
            <v>382640.58042572165</v>
          </cell>
          <cell r="R93">
            <v>395226.07381653384</v>
          </cell>
          <cell r="S93">
            <v>408248.33938259195</v>
          </cell>
          <cell r="T93">
            <v>421723.20132021583</v>
          </cell>
          <cell r="U93">
            <v>435667.56328799919</v>
          </cell>
          <cell r="V93">
            <v>450098.53244219313</v>
          </cell>
          <cell r="W93">
            <v>465034.24452044454</v>
          </cell>
          <cell r="X93">
            <v>480493.49002141482</v>
          </cell>
          <cell r="Y93">
            <v>496495.54153001943</v>
          </cell>
          <cell r="Z93">
            <v>513060.78224034328</v>
          </cell>
          <cell r="AA93">
            <v>530210.1357307256</v>
          </cell>
          <cell r="AB93">
            <v>547965.59704804188</v>
          </cell>
          <cell r="AC93">
            <v>534235.46516088594</v>
          </cell>
          <cell r="AD93">
            <v>548229.07684414193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5"/>
  <sheetViews>
    <sheetView tabSelected="1" view="pageBreakPreview" zoomScale="90" zoomScaleNormal="90" zoomScaleSheetLayoutView="90" workbookViewId="0">
      <selection activeCell="O8" sqref="O8"/>
    </sheetView>
  </sheetViews>
  <sheetFormatPr defaultRowHeight="14.4" outlineLevelRow="1" x14ac:dyDescent="0.3"/>
  <cols>
    <col min="1" max="1" width="4" customWidth="1"/>
    <col min="2" max="2" width="18.44140625" customWidth="1"/>
    <col min="3" max="16" width="12.6640625" customWidth="1"/>
    <col min="17" max="17" width="16.88671875" customWidth="1"/>
    <col min="18" max="18" width="14.5546875" style="29" customWidth="1"/>
    <col min="19" max="19" width="15.109375" customWidth="1"/>
  </cols>
  <sheetData>
    <row r="1" spans="2:19" ht="15.6" x14ac:dyDescent="0.3">
      <c r="Q1" s="48" t="s">
        <v>6</v>
      </c>
    </row>
    <row r="2" spans="2:19" ht="15.6" x14ac:dyDescent="0.3">
      <c r="Q2" s="48" t="s">
        <v>7</v>
      </c>
    </row>
    <row r="3" spans="2:19" ht="15.6" x14ac:dyDescent="0.3">
      <c r="Q3" s="48" t="s">
        <v>8</v>
      </c>
    </row>
    <row r="4" spans="2:19" ht="15.6" x14ac:dyDescent="0.3">
      <c r="Q4" s="48" t="s">
        <v>13</v>
      </c>
    </row>
    <row r="5" spans="2:19" x14ac:dyDescent="0.3">
      <c r="Q5" s="18"/>
    </row>
    <row r="6" spans="2:19" ht="17.399999999999999" x14ac:dyDescent="0.3">
      <c r="B6" s="49" t="s">
        <v>4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8" spans="2:19" ht="18" thickBot="1" x14ac:dyDescent="0.35">
      <c r="B8" s="50" t="s">
        <v>9</v>
      </c>
      <c r="C8" s="50"/>
      <c r="D8" s="50"/>
      <c r="E8" s="50"/>
      <c r="F8" s="50"/>
    </row>
    <row r="9" spans="2:19" ht="53.25" customHeight="1" thickBot="1" x14ac:dyDescent="0.35">
      <c r="B9" s="33" t="s">
        <v>0</v>
      </c>
      <c r="C9" s="52" t="s">
        <v>1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35"/>
      <c r="Q9" s="34" t="s">
        <v>5</v>
      </c>
    </row>
    <row r="10" spans="2:19" ht="18.75" customHeight="1" x14ac:dyDescent="0.3">
      <c r="B10" s="56" t="s">
        <v>2</v>
      </c>
      <c r="C10" s="2">
        <v>2026</v>
      </c>
      <c r="D10" s="3">
        <f t="shared" ref="D10:P10" si="0">C10+1</f>
        <v>2027</v>
      </c>
      <c r="E10" s="3">
        <f t="shared" si="0"/>
        <v>2028</v>
      </c>
      <c r="F10" s="3">
        <f t="shared" si="0"/>
        <v>2029</v>
      </c>
      <c r="G10" s="3">
        <f t="shared" si="0"/>
        <v>2030</v>
      </c>
      <c r="H10" s="3">
        <f t="shared" si="0"/>
        <v>2031</v>
      </c>
      <c r="I10" s="3">
        <f t="shared" si="0"/>
        <v>2032</v>
      </c>
      <c r="J10" s="3">
        <f t="shared" si="0"/>
        <v>2033</v>
      </c>
      <c r="K10" s="3">
        <f t="shared" si="0"/>
        <v>2034</v>
      </c>
      <c r="L10" s="3">
        <f t="shared" si="0"/>
        <v>2035</v>
      </c>
      <c r="M10" s="3">
        <f t="shared" si="0"/>
        <v>2036</v>
      </c>
      <c r="N10" s="3">
        <f t="shared" si="0"/>
        <v>2037</v>
      </c>
      <c r="O10" s="3">
        <f t="shared" si="0"/>
        <v>2038</v>
      </c>
      <c r="P10" s="4">
        <f t="shared" si="0"/>
        <v>2039</v>
      </c>
      <c r="Q10" s="59">
        <f>C11+D11+E11+F11+G11+H11+I11+J11+K11+L11+M11+N11+O11+C13+D13+E13+F13+G13+H13+I13+J13+K13+L13+M13+N13+O13+P11</f>
        <v>10433778.871048572</v>
      </c>
    </row>
    <row r="11" spans="2:19" ht="18.75" customHeight="1" x14ac:dyDescent="0.3">
      <c r="B11" s="57"/>
      <c r="C11" s="43">
        <f>'[1]Расчет прибыли'!D31</f>
        <v>245295.38911479994</v>
      </c>
      <c r="D11" s="44">
        <f>'[1]Расчет прибыли'!E31</f>
        <v>254492.03753231806</v>
      </c>
      <c r="E11" s="44">
        <f>'[1]Расчет прибыли'!F31</f>
        <v>262785.78512879991</v>
      </c>
      <c r="F11" s="44">
        <f>'[1]Расчет прибыли'!G31</f>
        <v>271361.51232021663</v>
      </c>
      <c r="G11" s="44">
        <f>'[1]Расчет прибыли'!H31</f>
        <v>280229.18874344591</v>
      </c>
      <c r="H11" s="44">
        <f>'[1]Расчет прибыли'!I31</f>
        <v>289399.53808519361</v>
      </c>
      <c r="I11" s="44">
        <f>'[1]Расчет прибыли'!J31</f>
        <v>298883.25224085647</v>
      </c>
      <c r="J11" s="44">
        <f>'[1]Расчет прибыли'!K31</f>
        <v>308691.60606956878</v>
      </c>
      <c r="K11" s="44">
        <f>'[1]Расчет прибыли'!L31</f>
        <v>318836.27277162834</v>
      </c>
      <c r="L11" s="44">
        <f>'[1]Расчет прибыли'!M31</f>
        <v>329329.43991568859</v>
      </c>
      <c r="M11" s="44">
        <f>'[1]Расчет прибыли'!N31</f>
        <v>340183.72614434606</v>
      </c>
      <c r="N11" s="44">
        <f>'[1]Расчет прибыли'!O31</f>
        <v>351412.29858805618</v>
      </c>
      <c r="O11" s="44">
        <f>'[1]Расчет прибыли'!P31</f>
        <v>363028.49101867329</v>
      </c>
      <c r="P11" s="45">
        <f>'[1]Расчет прибыли'!Q31</f>
        <v>375046.72277533618</v>
      </c>
      <c r="Q11" s="60"/>
    </row>
    <row r="12" spans="2:19" ht="18.75" customHeight="1" x14ac:dyDescent="0.3">
      <c r="B12" s="57"/>
      <c r="C12" s="14">
        <f>P10+1</f>
        <v>2040</v>
      </c>
      <c r="D12" s="7">
        <f>C12+1</f>
        <v>2041</v>
      </c>
      <c r="E12" s="7">
        <f t="shared" ref="E12:M12" si="1">D12+1</f>
        <v>2042</v>
      </c>
      <c r="F12" s="7">
        <f t="shared" si="1"/>
        <v>2043</v>
      </c>
      <c r="G12" s="7">
        <f t="shared" si="1"/>
        <v>2044</v>
      </c>
      <c r="H12" s="7">
        <f t="shared" si="1"/>
        <v>2045</v>
      </c>
      <c r="I12" s="7">
        <f t="shared" si="1"/>
        <v>2046</v>
      </c>
      <c r="J12" s="7">
        <f t="shared" si="1"/>
        <v>2047</v>
      </c>
      <c r="K12" s="7">
        <f t="shared" si="1"/>
        <v>2048</v>
      </c>
      <c r="L12" s="7">
        <f t="shared" si="1"/>
        <v>2049</v>
      </c>
      <c r="M12" s="7">
        <f t="shared" si="1"/>
        <v>2050</v>
      </c>
      <c r="N12" s="7">
        <f t="shared" ref="N12" si="2">M12+1</f>
        <v>2051</v>
      </c>
      <c r="O12" s="7">
        <f t="shared" ref="O12" si="3">N12+1</f>
        <v>2052</v>
      </c>
      <c r="P12" s="8"/>
      <c r="Q12" s="60"/>
      <c r="R12" s="30">
        <v>10433778.871048572</v>
      </c>
      <c r="S12" s="42">
        <f>R12-Q10</f>
        <v>0</v>
      </c>
    </row>
    <row r="13" spans="2:19" ht="18.75" customHeight="1" thickBot="1" x14ac:dyDescent="0.35">
      <c r="B13" s="58"/>
      <c r="C13" s="46">
        <f>'[1]Расчет прибыли'!R31</f>
        <v>387481.41849691502</v>
      </c>
      <c r="D13" s="47">
        <f>'[1]Расчет прибыли'!S31</f>
        <v>400347.92869679682</v>
      </c>
      <c r="E13" s="47">
        <f>'[1]Расчет прибыли'!T31</f>
        <v>413661.95121742308</v>
      </c>
      <c r="F13" s="47">
        <f>'[1]Расчет прибыли'!U31</f>
        <v>427440.05360370461</v>
      </c>
      <c r="G13" s="47">
        <f>'[1]Расчет прибыли'!V31</f>
        <v>441699.19643623132</v>
      </c>
      <c r="H13" s="47">
        <f>'[1]Расчет прибыли'!W31</f>
        <v>456457.15766706923</v>
      </c>
      <c r="I13" s="47">
        <f>'[1]Расчет прибыли'!X31</f>
        <v>471732.35800290195</v>
      </c>
      <c r="J13" s="47">
        <f>'[1]Расчет прибыли'!Y31</f>
        <v>487543.88738232909</v>
      </c>
      <c r="K13" s="47">
        <f>'[1]Расчет прибыли'!Z31</f>
        <v>503911.73259628384</v>
      </c>
      <c r="L13" s="47">
        <f>'[1]Расчет прибыли'!AA31</f>
        <v>520856.40610279021</v>
      </c>
      <c r="M13" s="47">
        <f>'[1]Расчет прибыли'!AB31</f>
        <v>538399.47608963132</v>
      </c>
      <c r="N13" s="47">
        <f>'[1]Расчет прибыли'!AC31</f>
        <v>556563.29784097546</v>
      </c>
      <c r="O13" s="47">
        <f>'[1]Расчет прибыли'!AD31</f>
        <v>538708.74646658951</v>
      </c>
      <c r="P13" s="31"/>
      <c r="Q13" s="61"/>
      <c r="R13" s="30"/>
    </row>
    <row r="14" spans="2:19" ht="15.6" hidden="1" outlineLevel="1" x14ac:dyDescent="0.3">
      <c r="B14" s="54" t="s">
        <v>3</v>
      </c>
      <c r="C14" s="20">
        <v>2023</v>
      </c>
      <c r="D14" s="21">
        <f t="shared" ref="D14:O14" si="4">C14+1</f>
        <v>2024</v>
      </c>
      <c r="E14" s="21">
        <f t="shared" si="4"/>
        <v>2025</v>
      </c>
      <c r="F14" s="21">
        <f t="shared" si="4"/>
        <v>2026</v>
      </c>
      <c r="G14" s="21">
        <f t="shared" si="4"/>
        <v>2027</v>
      </c>
      <c r="H14" s="21">
        <f t="shared" si="4"/>
        <v>2028</v>
      </c>
      <c r="I14" s="21">
        <f t="shared" si="4"/>
        <v>2029</v>
      </c>
      <c r="J14" s="21">
        <f t="shared" si="4"/>
        <v>2030</v>
      </c>
      <c r="K14" s="21">
        <f t="shared" si="4"/>
        <v>2031</v>
      </c>
      <c r="L14" s="21">
        <f t="shared" si="4"/>
        <v>2032</v>
      </c>
      <c r="M14" s="21">
        <f t="shared" si="4"/>
        <v>2033</v>
      </c>
      <c r="N14" s="21">
        <f t="shared" si="4"/>
        <v>2034</v>
      </c>
      <c r="O14" s="22">
        <f t="shared" si="4"/>
        <v>2035</v>
      </c>
      <c r="P14" s="37"/>
      <c r="Q14" s="62"/>
    </row>
    <row r="15" spans="2:19" ht="15.6" hidden="1" outlineLevel="1" x14ac:dyDescent="0.3">
      <c r="B15" s="54"/>
      <c r="C15" s="13"/>
      <c r="D15" s="19">
        <f t="shared" ref="D15:O15" si="5">D11/C11</f>
        <v>1.037492137339826</v>
      </c>
      <c r="E15" s="19">
        <f t="shared" si="5"/>
        <v>1.0325894188160154</v>
      </c>
      <c r="F15" s="19">
        <f t="shared" si="5"/>
        <v>1.0326339082124001</v>
      </c>
      <c r="G15" s="19">
        <f t="shared" si="5"/>
        <v>1.032678460358686</v>
      </c>
      <c r="H15" s="19">
        <f t="shared" si="5"/>
        <v>1.0327244616553606</v>
      </c>
      <c r="I15" s="19">
        <f t="shared" si="5"/>
        <v>1.0327703154552756</v>
      </c>
      <c r="J15" s="19">
        <f t="shared" si="5"/>
        <v>1.032816672580932</v>
      </c>
      <c r="K15" s="19">
        <f t="shared" si="5"/>
        <v>1.0328634355537782</v>
      </c>
      <c r="L15" s="19">
        <f t="shared" si="5"/>
        <v>1.0329108324245659</v>
      </c>
      <c r="M15" s="19">
        <f t="shared" si="5"/>
        <v>1.0329587486361265</v>
      </c>
      <c r="N15" s="19">
        <f t="shared" si="5"/>
        <v>1.0330073768400834</v>
      </c>
      <c r="O15" s="19">
        <f t="shared" si="5"/>
        <v>1.0330557367436768</v>
      </c>
      <c r="P15" s="38"/>
      <c r="Q15" s="62"/>
    </row>
    <row r="16" spans="2:19" ht="15.6" hidden="1" outlineLevel="1" x14ac:dyDescent="0.3">
      <c r="B16" s="54"/>
      <c r="C16" s="14">
        <f>O14+1</f>
        <v>2036</v>
      </c>
      <c r="D16" s="7">
        <f>C16+1</f>
        <v>2037</v>
      </c>
      <c r="E16" s="7">
        <f t="shared" ref="E16:O16" si="6">D16+1</f>
        <v>2038</v>
      </c>
      <c r="F16" s="7">
        <f t="shared" si="6"/>
        <v>2039</v>
      </c>
      <c r="G16" s="7">
        <f t="shared" si="6"/>
        <v>2040</v>
      </c>
      <c r="H16" s="7">
        <f t="shared" si="6"/>
        <v>2041</v>
      </c>
      <c r="I16" s="7">
        <f t="shared" si="6"/>
        <v>2042</v>
      </c>
      <c r="J16" s="7">
        <f t="shared" si="6"/>
        <v>2043</v>
      </c>
      <c r="K16" s="7">
        <f t="shared" si="6"/>
        <v>2044</v>
      </c>
      <c r="L16" s="7">
        <f t="shared" si="6"/>
        <v>2045</v>
      </c>
      <c r="M16" s="7">
        <f t="shared" si="6"/>
        <v>2046</v>
      </c>
      <c r="N16" s="7">
        <f t="shared" si="6"/>
        <v>2047</v>
      </c>
      <c r="O16" s="8">
        <f t="shared" si="6"/>
        <v>2048</v>
      </c>
      <c r="P16" s="36"/>
      <c r="Q16" s="62"/>
    </row>
    <row r="17" spans="2:19" ht="15.6" hidden="1" outlineLevel="1" x14ac:dyDescent="0.3">
      <c r="B17" s="54"/>
      <c r="C17" s="15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  <c r="P17" s="39"/>
      <c r="Q17" s="62"/>
    </row>
    <row r="18" spans="2:19" ht="15.6" hidden="1" outlineLevel="1" x14ac:dyDescent="0.3">
      <c r="B18" s="54"/>
      <c r="C18" s="14">
        <f>O16+1</f>
        <v>2049</v>
      </c>
      <c r="D18" s="7">
        <f>C18+1</f>
        <v>2050</v>
      </c>
      <c r="E18" s="7">
        <f t="shared" ref="E18:K18" si="7">D18+1</f>
        <v>2051</v>
      </c>
      <c r="F18" s="7">
        <f t="shared" si="7"/>
        <v>2052</v>
      </c>
      <c r="G18" s="7">
        <f t="shared" si="7"/>
        <v>2053</v>
      </c>
      <c r="H18" s="7">
        <f t="shared" si="7"/>
        <v>2054</v>
      </c>
      <c r="I18" s="7">
        <f t="shared" si="7"/>
        <v>2055</v>
      </c>
      <c r="J18" s="7">
        <f t="shared" si="7"/>
        <v>2056</v>
      </c>
      <c r="K18" s="7">
        <f t="shared" si="7"/>
        <v>2057</v>
      </c>
      <c r="L18" s="7"/>
      <c r="M18" s="7"/>
      <c r="N18" s="7"/>
      <c r="O18" s="8"/>
      <c r="P18" s="36"/>
      <c r="Q18" s="62"/>
    </row>
    <row r="19" spans="2:19" ht="16.2" hidden="1" outlineLevel="1" thickBot="1" x14ac:dyDescent="0.35">
      <c r="B19" s="55"/>
      <c r="C19" s="16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40"/>
      <c r="Q19" s="63"/>
    </row>
    <row r="20" spans="2:19" collapsed="1" x14ac:dyDescent="0.3"/>
    <row r="21" spans="2:19" ht="18" thickBot="1" x14ac:dyDescent="0.35">
      <c r="B21" s="17" t="s">
        <v>10</v>
      </c>
    </row>
    <row r="22" spans="2:19" ht="52.5" customHeight="1" thickBot="1" x14ac:dyDescent="0.35">
      <c r="B22" s="33" t="s">
        <v>0</v>
      </c>
      <c r="C22" s="52" t="s">
        <v>1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35"/>
      <c r="Q22" s="34" t="s">
        <v>5</v>
      </c>
    </row>
    <row r="23" spans="2:19" ht="18.75" customHeight="1" x14ac:dyDescent="0.3">
      <c r="B23" s="56" t="s">
        <v>2</v>
      </c>
      <c r="C23" s="2">
        <v>2026</v>
      </c>
      <c r="D23" s="3">
        <f t="shared" ref="D23" si="8">C23+1</f>
        <v>2027</v>
      </c>
      <c r="E23" s="3">
        <f t="shared" ref="E23" si="9">D23+1</f>
        <v>2028</v>
      </c>
      <c r="F23" s="3">
        <f t="shared" ref="F23" si="10">E23+1</f>
        <v>2029</v>
      </c>
      <c r="G23" s="3">
        <f t="shared" ref="G23" si="11">F23+1</f>
        <v>2030</v>
      </c>
      <c r="H23" s="3">
        <f t="shared" ref="H23" si="12">G23+1</f>
        <v>2031</v>
      </c>
      <c r="I23" s="3">
        <f t="shared" ref="I23" si="13">H23+1</f>
        <v>2032</v>
      </c>
      <c r="J23" s="3">
        <f t="shared" ref="J23" si="14">I23+1</f>
        <v>2033</v>
      </c>
      <c r="K23" s="3">
        <f t="shared" ref="K23" si="15">J23+1</f>
        <v>2034</v>
      </c>
      <c r="L23" s="3">
        <f t="shared" ref="L23" si="16">K23+1</f>
        <v>2035</v>
      </c>
      <c r="M23" s="3">
        <f t="shared" ref="M23" si="17">L23+1</f>
        <v>2036</v>
      </c>
      <c r="N23" s="3">
        <f t="shared" ref="N23" si="18">M23+1</f>
        <v>2037</v>
      </c>
      <c r="O23" s="3">
        <f t="shared" ref="O23:P23" si="19">N23+1</f>
        <v>2038</v>
      </c>
      <c r="P23" s="4">
        <f t="shared" si="19"/>
        <v>2039</v>
      </c>
      <c r="Q23" s="59">
        <f>C24+D24+E24+F24+G24+H24+I24+J24+K24+L24+M24+N24+O24+C26+D26+E26+F26+G26+H26+I26+J26+K26+L26+M26+N26+O26+P24</f>
        <v>1523346.1225591577</v>
      </c>
    </row>
    <row r="24" spans="2:19" ht="18.75" customHeight="1" x14ac:dyDescent="0.3">
      <c r="B24" s="57"/>
      <c r="C24" s="43">
        <f>'[1]Расчет прибыли'!D61</f>
        <v>34360.351792999994</v>
      </c>
      <c r="D24" s="44">
        <f>'[1]Расчет прибыли'!E61</f>
        <v>35855.131437160802</v>
      </c>
      <c r="E24" s="44">
        <f>'[1]Расчет прибыли'!F61</f>
        <v>37111.879221801319</v>
      </c>
      <c r="F24" s="44">
        <f>'[1]Расчет прибыли'!G61</f>
        <v>38415.182866953553</v>
      </c>
      <c r="G24" s="44">
        <f>'[1]Расчет прибыли'!H61</f>
        <v>39766.822636412922</v>
      </c>
      <c r="H24" s="44">
        <f>'[1]Расчет прибыли'!I61</f>
        <v>41168.747750200549</v>
      </c>
      <c r="I24" s="44">
        <f>'[1]Расчет прибыли'!J61</f>
        <v>42622.879340896419</v>
      </c>
      <c r="J24" s="44">
        <f>'[1]Расчет прибыли'!K61</f>
        <v>44131.313541263349</v>
      </c>
      <c r="K24" s="44">
        <f>'[1]Расчет прибыли'!L61</f>
        <v>45696.124709150979</v>
      </c>
      <c r="L24" s="44">
        <f>'[1]Расчет прибыли'!M61</f>
        <v>47319.668795947167</v>
      </c>
      <c r="M24" s="44">
        <f>'[1]Расчет прибыли'!N61</f>
        <v>49004.086865136574</v>
      </c>
      <c r="N24" s="44">
        <f>'[1]Расчет прибыли'!O61</f>
        <v>50751.808767831237</v>
      </c>
      <c r="O24" s="44">
        <f>'[1]Расчет прибыли'!P61</f>
        <v>52565.456982458076</v>
      </c>
      <c r="P24" s="45">
        <f>'[1]Расчет прибыли'!Q61</f>
        <v>54447.550626123535</v>
      </c>
      <c r="Q24" s="60"/>
    </row>
    <row r="25" spans="2:19" ht="18.75" customHeight="1" x14ac:dyDescent="0.3">
      <c r="B25" s="57"/>
      <c r="C25" s="14">
        <f>P23+1</f>
        <v>2040</v>
      </c>
      <c r="D25" s="7">
        <f>C25+1</f>
        <v>2041</v>
      </c>
      <c r="E25" s="7">
        <f t="shared" ref="E25" si="20">D25+1</f>
        <v>2042</v>
      </c>
      <c r="F25" s="7">
        <f t="shared" ref="F25" si="21">E25+1</f>
        <v>2043</v>
      </c>
      <c r="G25" s="7">
        <f t="shared" ref="G25" si="22">F25+1</f>
        <v>2044</v>
      </c>
      <c r="H25" s="7">
        <f t="shared" ref="H25" si="23">G25+1</f>
        <v>2045</v>
      </c>
      <c r="I25" s="7">
        <f t="shared" ref="I25" si="24">H25+1</f>
        <v>2046</v>
      </c>
      <c r="J25" s="7">
        <f t="shared" ref="J25" si="25">I25+1</f>
        <v>2047</v>
      </c>
      <c r="K25" s="7">
        <f t="shared" ref="K25" si="26">J25+1</f>
        <v>2048</v>
      </c>
      <c r="L25" s="7">
        <f t="shared" ref="L25" si="27">K25+1</f>
        <v>2049</v>
      </c>
      <c r="M25" s="7">
        <f t="shared" ref="M25" si="28">L25+1</f>
        <v>2050</v>
      </c>
      <c r="N25" s="7">
        <f t="shared" ref="N25" si="29">M25+1</f>
        <v>2051</v>
      </c>
      <c r="O25" s="7">
        <f t="shared" ref="O25" si="30">N25+1</f>
        <v>2052</v>
      </c>
      <c r="P25" s="8"/>
      <c r="Q25" s="60"/>
      <c r="R25" s="28">
        <v>1523346.1225591574</v>
      </c>
      <c r="S25" s="42">
        <f>R25-Q23</f>
        <v>0</v>
      </c>
    </row>
    <row r="26" spans="2:19" ht="18.75" customHeight="1" thickBot="1" x14ac:dyDescent="0.35">
      <c r="B26" s="58"/>
      <c r="C26" s="46">
        <f>'[1]Расчет прибыли'!R61</f>
        <v>56400.909645526022</v>
      </c>
      <c r="D26" s="47">
        <f>'[1]Расчет прибыли'!S61</f>
        <v>58428.259195654828</v>
      </c>
      <c r="E26" s="47">
        <f>'[1]Расчет прибыли'!T61</f>
        <v>60532.634214898731</v>
      </c>
      <c r="F26" s="47">
        <f>'[1]Расчет прибыли'!U61</f>
        <v>62717.084205590669</v>
      </c>
      <c r="G26" s="47">
        <f>'[1]Расчет прибыли'!V61</f>
        <v>64984.77822943731</v>
      </c>
      <c r="H26" s="47">
        <f>'[1]Расчет прибыли'!W61</f>
        <v>67339.210127724044</v>
      </c>
      <c r="I26" s="47">
        <f>'[1]Расчет прибыли'!X61</f>
        <v>69783.703976649398</v>
      </c>
      <c r="J26" s="47">
        <f>'[1]Расчет прибыли'!Y61</f>
        <v>72321.919788628031</v>
      </c>
      <c r="K26" s="47">
        <f>'[1]Расчет прибыли'!Z61</f>
        <v>74957.75947090915</v>
      </c>
      <c r="L26" s="47">
        <f>'[1]Расчет прибыли'!AA61</f>
        <v>77694.973053389855</v>
      </c>
      <c r="M26" s="47">
        <f>'[1]Расчет прибыли'!AB61</f>
        <v>80537.865198059822</v>
      </c>
      <c r="N26" s="47">
        <f>'[1]Расчет прибыли'!AC61</f>
        <v>83490.602003098233</v>
      </c>
      <c r="O26" s="47">
        <f>'[1]Расчет прибыли'!AD61</f>
        <v>80939.418115255059</v>
      </c>
      <c r="P26" s="31"/>
      <c r="Q26" s="61"/>
    </row>
    <row r="27" spans="2:19" ht="15.6" hidden="1" outlineLevel="1" x14ac:dyDescent="0.3">
      <c r="B27" s="54" t="s">
        <v>3</v>
      </c>
      <c r="C27" s="20">
        <v>2023</v>
      </c>
      <c r="D27" s="21">
        <f t="shared" ref="D27" si="31">C27+1</f>
        <v>2024</v>
      </c>
      <c r="E27" s="21">
        <f t="shared" ref="E27" si="32">D27+1</f>
        <v>2025</v>
      </c>
      <c r="F27" s="21">
        <f t="shared" ref="F27" si="33">E27+1</f>
        <v>2026</v>
      </c>
      <c r="G27" s="21">
        <f t="shared" ref="G27" si="34">F27+1</f>
        <v>2027</v>
      </c>
      <c r="H27" s="21">
        <f t="shared" ref="H27" si="35">G27+1</f>
        <v>2028</v>
      </c>
      <c r="I27" s="21">
        <f t="shared" ref="I27" si="36">H27+1</f>
        <v>2029</v>
      </c>
      <c r="J27" s="21">
        <f t="shared" ref="J27" si="37">I27+1</f>
        <v>2030</v>
      </c>
      <c r="K27" s="21">
        <f t="shared" ref="K27" si="38">J27+1</f>
        <v>2031</v>
      </c>
      <c r="L27" s="21">
        <f t="shared" ref="L27" si="39">K27+1</f>
        <v>2032</v>
      </c>
      <c r="M27" s="21">
        <f t="shared" ref="M27" si="40">L27+1</f>
        <v>2033</v>
      </c>
      <c r="N27" s="21">
        <f t="shared" ref="N27" si="41">M27+1</f>
        <v>2034</v>
      </c>
      <c r="O27" s="22">
        <f t="shared" ref="O27" si="42">N27+1</f>
        <v>2035</v>
      </c>
      <c r="P27" s="37"/>
      <c r="Q27" s="62"/>
    </row>
    <row r="28" spans="2:19" ht="15.6" hidden="1" outlineLevel="1" x14ac:dyDescent="0.3">
      <c r="B28" s="54"/>
      <c r="C28" s="1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/>
      <c r="P28" s="41"/>
      <c r="Q28" s="62"/>
    </row>
    <row r="29" spans="2:19" ht="15.6" hidden="1" outlineLevel="1" x14ac:dyDescent="0.3">
      <c r="B29" s="54"/>
      <c r="C29" s="14">
        <f>O27+1</f>
        <v>2036</v>
      </c>
      <c r="D29" s="7">
        <f>C29+1</f>
        <v>2037</v>
      </c>
      <c r="E29" s="7">
        <f t="shared" ref="E29" si="43">D29+1</f>
        <v>2038</v>
      </c>
      <c r="F29" s="7">
        <f t="shared" ref="F29" si="44">E29+1</f>
        <v>2039</v>
      </c>
      <c r="G29" s="7">
        <f t="shared" ref="G29" si="45">F29+1</f>
        <v>2040</v>
      </c>
      <c r="H29" s="7">
        <f t="shared" ref="H29" si="46">G29+1</f>
        <v>2041</v>
      </c>
      <c r="I29" s="7">
        <f t="shared" ref="I29" si="47">H29+1</f>
        <v>2042</v>
      </c>
      <c r="J29" s="7">
        <f t="shared" ref="J29" si="48">I29+1</f>
        <v>2043</v>
      </c>
      <c r="K29" s="7">
        <f t="shared" ref="K29" si="49">J29+1</f>
        <v>2044</v>
      </c>
      <c r="L29" s="7">
        <f t="shared" ref="L29" si="50">K29+1</f>
        <v>2045</v>
      </c>
      <c r="M29" s="7">
        <f t="shared" ref="M29" si="51">L29+1</f>
        <v>2046</v>
      </c>
      <c r="N29" s="7">
        <f t="shared" ref="N29" si="52">M29+1</f>
        <v>2047</v>
      </c>
      <c r="O29" s="8">
        <f t="shared" ref="O29" si="53">N29+1</f>
        <v>2048</v>
      </c>
      <c r="P29" s="36"/>
      <c r="Q29" s="62"/>
    </row>
    <row r="30" spans="2:19" ht="15.6" hidden="1" outlineLevel="1" x14ac:dyDescent="0.3">
      <c r="B30" s="54"/>
      <c r="C30" s="15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  <c r="P30" s="39"/>
      <c r="Q30" s="62"/>
    </row>
    <row r="31" spans="2:19" ht="15.6" hidden="1" outlineLevel="1" x14ac:dyDescent="0.3">
      <c r="B31" s="54"/>
      <c r="C31" s="14">
        <f>O29+1</f>
        <v>2049</v>
      </c>
      <c r="D31" s="7">
        <f>C31+1</f>
        <v>2050</v>
      </c>
      <c r="E31" s="7">
        <f t="shared" ref="E31" si="54">D31+1</f>
        <v>2051</v>
      </c>
      <c r="F31" s="7">
        <f t="shared" ref="F31" si="55">E31+1</f>
        <v>2052</v>
      </c>
      <c r="G31" s="7">
        <f t="shared" ref="G31" si="56">F31+1</f>
        <v>2053</v>
      </c>
      <c r="H31" s="7">
        <f t="shared" ref="H31" si="57">G31+1</f>
        <v>2054</v>
      </c>
      <c r="I31" s="7">
        <f t="shared" ref="I31" si="58">H31+1</f>
        <v>2055</v>
      </c>
      <c r="J31" s="7">
        <f t="shared" ref="J31" si="59">I31+1</f>
        <v>2056</v>
      </c>
      <c r="K31" s="7">
        <f t="shared" ref="K31" si="60">J31+1</f>
        <v>2057</v>
      </c>
      <c r="L31" s="9"/>
      <c r="M31" s="9"/>
      <c r="N31" s="9"/>
      <c r="O31" s="10"/>
      <c r="P31" s="39"/>
      <c r="Q31" s="62"/>
    </row>
    <row r="32" spans="2:19" ht="16.2" hidden="1" outlineLevel="1" thickBot="1" x14ac:dyDescent="0.35">
      <c r="B32" s="55"/>
      <c r="C32" s="16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2"/>
      <c r="P32" s="40"/>
      <c r="Q32" s="63"/>
    </row>
    <row r="33" spans="2:19" collapsed="1" x14ac:dyDescent="0.3"/>
    <row r="34" spans="2:19" ht="18" thickBot="1" x14ac:dyDescent="0.35">
      <c r="B34" s="17" t="s">
        <v>11</v>
      </c>
    </row>
    <row r="35" spans="2:19" ht="51" customHeight="1" thickBot="1" x14ac:dyDescent="0.35">
      <c r="B35" s="33" t="s">
        <v>0</v>
      </c>
      <c r="C35" s="52" t="s">
        <v>1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35"/>
      <c r="Q35" s="34" t="s">
        <v>5</v>
      </c>
    </row>
    <row r="36" spans="2:19" ht="18.75" customHeight="1" x14ac:dyDescent="0.3">
      <c r="B36" s="56" t="s">
        <v>2</v>
      </c>
      <c r="C36" s="2">
        <v>2026</v>
      </c>
      <c r="D36" s="3">
        <f t="shared" ref="D36" si="61">C36+1</f>
        <v>2027</v>
      </c>
      <c r="E36" s="3">
        <f t="shared" ref="E36" si="62">D36+1</f>
        <v>2028</v>
      </c>
      <c r="F36" s="3">
        <f t="shared" ref="F36" si="63">E36+1</f>
        <v>2029</v>
      </c>
      <c r="G36" s="3">
        <f t="shared" ref="G36" si="64">F36+1</f>
        <v>2030</v>
      </c>
      <c r="H36" s="3">
        <f t="shared" ref="H36" si="65">G36+1</f>
        <v>2031</v>
      </c>
      <c r="I36" s="3">
        <f t="shared" ref="I36" si="66">H36+1</f>
        <v>2032</v>
      </c>
      <c r="J36" s="3">
        <f t="shared" ref="J36" si="67">I36+1</f>
        <v>2033</v>
      </c>
      <c r="K36" s="3">
        <f t="shared" ref="K36" si="68">J36+1</f>
        <v>2034</v>
      </c>
      <c r="L36" s="3">
        <f t="shared" ref="L36" si="69">K36+1</f>
        <v>2035</v>
      </c>
      <c r="M36" s="3">
        <f t="shared" ref="M36" si="70">L36+1</f>
        <v>2036</v>
      </c>
      <c r="N36" s="3">
        <f t="shared" ref="N36" si="71">M36+1</f>
        <v>2037</v>
      </c>
      <c r="O36" s="3">
        <f t="shared" ref="O36:P36" si="72">N36+1</f>
        <v>2038</v>
      </c>
      <c r="P36" s="4">
        <f t="shared" si="72"/>
        <v>2039</v>
      </c>
      <c r="Q36" s="59">
        <f>C37+D37+E37+F37+G37+H37+I37+J37+K37+L37+M37+N37+O37+C39+D39+E39+F39+G39+H39+I39+J39+K39+L39+M39+N39+O39+P37</f>
        <v>10609919.194460556</v>
      </c>
    </row>
    <row r="37" spans="2:19" ht="18.75" customHeight="1" x14ac:dyDescent="0.3">
      <c r="B37" s="57"/>
      <c r="C37" s="43">
        <f>'[1]Расчет прибыли'!D93</f>
        <v>251091.10798969999</v>
      </c>
      <c r="D37" s="44">
        <f>'[1]Расчет прибыли'!E93</f>
        <v>260586.37474643509</v>
      </c>
      <c r="E37" s="44">
        <f>'[1]Расчет прибыли'!F93</f>
        <v>268986.71903346729</v>
      </c>
      <c r="F37" s="44">
        <f>'[1]Расчет прибыли'!G93</f>
        <v>277671.84213877987</v>
      </c>
      <c r="G37" s="44">
        <f>'[1]Расчет прибыли'!H93</f>
        <v>286652.06422580697</v>
      </c>
      <c r="H37" s="44">
        <f>'[1]Расчет прибыли'!I93</f>
        <v>295937.96358734864</v>
      </c>
      <c r="I37" s="44">
        <f>'[1]Расчет прибыли'!J93</f>
        <v>305540.59112570185</v>
      </c>
      <c r="J37" s="44">
        <f>'[1]Расчет прибыли'!K93</f>
        <v>315471.18545126583</v>
      </c>
      <c r="K37" s="44">
        <f>'[1]Расчет прибыли'!L93</f>
        <v>325741.6886272222</v>
      </c>
      <c r="L37" s="44">
        <f>'[1]Расчет прибыли'!M93</f>
        <v>336364.46258916287</v>
      </c>
      <c r="M37" s="44">
        <f>'[1]Расчет прибыли'!N93</f>
        <v>347352.20626987005</v>
      </c>
      <c r="N37" s="44">
        <f>'[1]Расчет прибыли'!O93</f>
        <v>358718.17346084898</v>
      </c>
      <c r="O37" s="44">
        <f>'[1]Расчет прибыли'!P93</f>
        <v>370476.19144367147</v>
      </c>
      <c r="P37" s="45">
        <f>'[1]Расчет прибыли'!Q93</f>
        <v>382640.58042572165</v>
      </c>
      <c r="Q37" s="60"/>
    </row>
    <row r="38" spans="2:19" ht="18.75" customHeight="1" x14ac:dyDescent="0.3">
      <c r="B38" s="57"/>
      <c r="C38" s="14">
        <f>P36+1</f>
        <v>2040</v>
      </c>
      <c r="D38" s="7">
        <f>C38+1</f>
        <v>2041</v>
      </c>
      <c r="E38" s="7">
        <f t="shared" ref="E38" si="73">D38+1</f>
        <v>2042</v>
      </c>
      <c r="F38" s="7">
        <f t="shared" ref="F38" si="74">E38+1</f>
        <v>2043</v>
      </c>
      <c r="G38" s="7">
        <f t="shared" ref="G38" si="75">F38+1</f>
        <v>2044</v>
      </c>
      <c r="H38" s="7">
        <f t="shared" ref="H38" si="76">G38+1</f>
        <v>2045</v>
      </c>
      <c r="I38" s="7">
        <f t="shared" ref="I38" si="77">H38+1</f>
        <v>2046</v>
      </c>
      <c r="J38" s="7">
        <f t="shared" ref="J38" si="78">I38+1</f>
        <v>2047</v>
      </c>
      <c r="K38" s="7">
        <f t="shared" ref="K38" si="79">J38+1</f>
        <v>2048</v>
      </c>
      <c r="L38" s="7">
        <f t="shared" ref="L38" si="80">K38+1</f>
        <v>2049</v>
      </c>
      <c r="M38" s="7">
        <f t="shared" ref="M38" si="81">L38+1</f>
        <v>2050</v>
      </c>
      <c r="N38" s="7">
        <f t="shared" ref="N38" si="82">M38+1</f>
        <v>2051</v>
      </c>
      <c r="O38" s="7">
        <f t="shared" ref="O38" si="83">N38+1</f>
        <v>2052</v>
      </c>
      <c r="P38" s="8"/>
      <c r="Q38" s="60"/>
      <c r="R38" s="28">
        <v>10609919.194460556</v>
      </c>
      <c r="S38" s="42">
        <f>R38-Q36</f>
        <v>0</v>
      </c>
    </row>
    <row r="39" spans="2:19" ht="18.75" customHeight="1" thickBot="1" x14ac:dyDescent="0.35">
      <c r="B39" s="58"/>
      <c r="C39" s="46">
        <f>'[1]Расчет прибыли'!R93</f>
        <v>395226.07381653384</v>
      </c>
      <c r="D39" s="47">
        <f>'[1]Расчет прибыли'!S93</f>
        <v>408248.33938259195</v>
      </c>
      <c r="E39" s="47">
        <f>'[1]Расчет прибыли'!T93</f>
        <v>421723.20132021583</v>
      </c>
      <c r="F39" s="47">
        <f>'[1]Расчет прибыли'!U93</f>
        <v>435667.56328799919</v>
      </c>
      <c r="G39" s="47">
        <f>'[1]Расчет прибыли'!V93</f>
        <v>450098.53244219313</v>
      </c>
      <c r="H39" s="47">
        <f>'[1]Расчет прибыли'!W93</f>
        <v>465034.24452044454</v>
      </c>
      <c r="I39" s="47">
        <f>'[1]Расчет прибыли'!X93</f>
        <v>480493.49002141482</v>
      </c>
      <c r="J39" s="47">
        <f>'[1]Расчет прибыли'!Y93</f>
        <v>496495.54153001943</v>
      </c>
      <c r="K39" s="47">
        <f>'[1]Расчет прибыли'!Z93</f>
        <v>513060.78224034328</v>
      </c>
      <c r="L39" s="47">
        <f>'[1]Расчет прибыли'!AA93</f>
        <v>530210.1357307256</v>
      </c>
      <c r="M39" s="47">
        <f>'[1]Расчет прибыли'!AB93</f>
        <v>547965.59704804188</v>
      </c>
      <c r="N39" s="47">
        <f>'[1]Расчет прибыли'!AC93</f>
        <v>534235.46516088594</v>
      </c>
      <c r="O39" s="47">
        <f>'[1]Расчет прибыли'!AD93</f>
        <v>548229.07684414193</v>
      </c>
      <c r="P39" s="31"/>
      <c r="Q39" s="61"/>
      <c r="R39" s="30"/>
    </row>
    <row r="40" spans="2:19" ht="15.6" hidden="1" outlineLevel="1" x14ac:dyDescent="0.3">
      <c r="B40" s="54" t="s">
        <v>3</v>
      </c>
      <c r="C40" s="20">
        <v>2023</v>
      </c>
      <c r="D40" s="21">
        <f t="shared" ref="D40" si="84">C40+1</f>
        <v>2024</v>
      </c>
      <c r="E40" s="21">
        <f t="shared" ref="E40" si="85">D40+1</f>
        <v>2025</v>
      </c>
      <c r="F40" s="21">
        <f t="shared" ref="F40" si="86">E40+1</f>
        <v>2026</v>
      </c>
      <c r="G40" s="21">
        <f t="shared" ref="G40" si="87">F40+1</f>
        <v>2027</v>
      </c>
      <c r="H40" s="21">
        <f t="shared" ref="H40" si="88">G40+1</f>
        <v>2028</v>
      </c>
      <c r="I40" s="21">
        <f t="shared" ref="I40" si="89">H40+1</f>
        <v>2029</v>
      </c>
      <c r="J40" s="21">
        <f t="shared" ref="J40" si="90">I40+1</f>
        <v>2030</v>
      </c>
      <c r="K40" s="21">
        <f t="shared" ref="K40" si="91">J40+1</f>
        <v>2031</v>
      </c>
      <c r="L40" s="21">
        <f t="shared" ref="L40" si="92">K40+1</f>
        <v>2032</v>
      </c>
      <c r="M40" s="21">
        <f t="shared" ref="M40" si="93">L40+1</f>
        <v>2033</v>
      </c>
      <c r="N40" s="21">
        <f t="shared" ref="N40" si="94">M40+1</f>
        <v>2034</v>
      </c>
      <c r="O40" s="22">
        <f t="shared" ref="O40" si="95">N40+1</f>
        <v>2035</v>
      </c>
      <c r="P40" s="37"/>
      <c r="Q40" s="62"/>
    </row>
    <row r="41" spans="2:19" ht="15.6" hidden="1" outlineLevel="1" x14ac:dyDescent="0.3">
      <c r="B41" s="54"/>
      <c r="C41" s="1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  <c r="P41" s="41"/>
      <c r="Q41" s="62"/>
    </row>
    <row r="42" spans="2:19" ht="15.6" hidden="1" outlineLevel="1" x14ac:dyDescent="0.3">
      <c r="B42" s="54"/>
      <c r="C42" s="14">
        <f>O40+1</f>
        <v>2036</v>
      </c>
      <c r="D42" s="7">
        <f>C42+1</f>
        <v>2037</v>
      </c>
      <c r="E42" s="7">
        <f t="shared" ref="E42" si="96">D42+1</f>
        <v>2038</v>
      </c>
      <c r="F42" s="7">
        <f t="shared" ref="F42" si="97">E42+1</f>
        <v>2039</v>
      </c>
      <c r="G42" s="7">
        <f t="shared" ref="G42" si="98">F42+1</f>
        <v>2040</v>
      </c>
      <c r="H42" s="7">
        <f t="shared" ref="H42" si="99">G42+1</f>
        <v>2041</v>
      </c>
      <c r="I42" s="7">
        <f t="shared" ref="I42" si="100">H42+1</f>
        <v>2042</v>
      </c>
      <c r="J42" s="7">
        <f t="shared" ref="J42" si="101">I42+1</f>
        <v>2043</v>
      </c>
      <c r="K42" s="7">
        <f t="shared" ref="K42" si="102">J42+1</f>
        <v>2044</v>
      </c>
      <c r="L42" s="7">
        <f t="shared" ref="L42" si="103">K42+1</f>
        <v>2045</v>
      </c>
      <c r="M42" s="7">
        <f t="shared" ref="M42" si="104">L42+1</f>
        <v>2046</v>
      </c>
      <c r="N42" s="7">
        <f t="shared" ref="N42" si="105">M42+1</f>
        <v>2047</v>
      </c>
      <c r="O42" s="8">
        <f t="shared" ref="O42" si="106">N42+1</f>
        <v>2048</v>
      </c>
      <c r="P42" s="36"/>
      <c r="Q42" s="62"/>
    </row>
    <row r="43" spans="2:19" ht="15.6" hidden="1" outlineLevel="1" x14ac:dyDescent="0.3">
      <c r="B43" s="54"/>
      <c r="C43" s="15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  <c r="P43" s="39"/>
      <c r="Q43" s="62"/>
    </row>
    <row r="44" spans="2:19" ht="15.6" hidden="1" outlineLevel="1" x14ac:dyDescent="0.3">
      <c r="B44" s="54"/>
      <c r="C44" s="14">
        <f>O42+1</f>
        <v>2049</v>
      </c>
      <c r="D44" s="7">
        <f>C44+1</f>
        <v>2050</v>
      </c>
      <c r="E44" s="7">
        <f t="shared" ref="E44" si="107">D44+1</f>
        <v>2051</v>
      </c>
      <c r="F44" s="7">
        <f t="shared" ref="F44" si="108">E44+1</f>
        <v>2052</v>
      </c>
      <c r="G44" s="7">
        <f t="shared" ref="G44" si="109">F44+1</f>
        <v>2053</v>
      </c>
      <c r="H44" s="7">
        <f t="shared" ref="H44" si="110">G44+1</f>
        <v>2054</v>
      </c>
      <c r="I44" s="7">
        <f t="shared" ref="I44" si="111">H44+1</f>
        <v>2055</v>
      </c>
      <c r="J44" s="7">
        <f t="shared" ref="J44" si="112">I44+1</f>
        <v>2056</v>
      </c>
      <c r="K44" s="7">
        <f t="shared" ref="K44" si="113">J44+1</f>
        <v>2057</v>
      </c>
      <c r="L44" s="9"/>
      <c r="M44" s="9"/>
      <c r="N44" s="9"/>
      <c r="O44" s="10"/>
      <c r="P44" s="39"/>
      <c r="Q44" s="62"/>
    </row>
    <row r="45" spans="2:19" ht="16.2" hidden="1" outlineLevel="1" thickBot="1" x14ac:dyDescent="0.35">
      <c r="B45" s="55"/>
      <c r="C45" s="1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2"/>
      <c r="P45" s="40"/>
      <c r="Q45" s="63"/>
    </row>
    <row r="46" spans="2:19" collapsed="1" x14ac:dyDescent="0.3"/>
    <row r="48" spans="2:19" s="23" customFormat="1" ht="18" x14ac:dyDescent="0.35">
      <c r="B48" s="51" t="s">
        <v>12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2">
        <f>R12+R25+R38</f>
        <v>22567044.188068286</v>
      </c>
    </row>
    <row r="49" spans="3:18" s="23" customFormat="1" ht="18" x14ac:dyDescent="0.35">
      <c r="R49" s="24"/>
    </row>
    <row r="50" spans="3:18" s="1" customFormat="1" ht="17.399999999999999" x14ac:dyDescent="0.3">
      <c r="C50" s="49"/>
      <c r="D50" s="49"/>
      <c r="E50" s="49"/>
      <c r="F50" s="49"/>
      <c r="H50" s="66"/>
      <c r="I50" s="66"/>
      <c r="J50" s="66"/>
      <c r="K50" s="66"/>
      <c r="M50" s="49"/>
      <c r="N50" s="49"/>
      <c r="O50" s="49"/>
      <c r="P50" s="49"/>
      <c r="Q50" s="49"/>
      <c r="R50" s="27"/>
    </row>
    <row r="51" spans="3:18" s="23" customFormat="1" ht="18" x14ac:dyDescent="0.35">
      <c r="I51" s="24"/>
      <c r="R51" s="24"/>
    </row>
    <row r="52" spans="3:18" s="23" customFormat="1" ht="39.75" customHeight="1" x14ac:dyDescent="0.35">
      <c r="C52" s="64"/>
      <c r="D52" s="64"/>
      <c r="E52" s="64"/>
      <c r="F52" s="64"/>
      <c r="G52" s="26"/>
      <c r="H52" s="64"/>
      <c r="I52" s="64"/>
      <c r="J52" s="64"/>
      <c r="K52" s="64"/>
      <c r="M52" s="64"/>
      <c r="N52" s="64"/>
      <c r="O52" s="64"/>
      <c r="P52" s="64"/>
      <c r="Q52" s="64"/>
      <c r="R52" s="24"/>
    </row>
    <row r="53" spans="3:18" s="23" customFormat="1" ht="18" x14ac:dyDescent="0.35">
      <c r="I53" s="24"/>
      <c r="R53" s="24"/>
    </row>
    <row r="54" spans="3:18" s="23" customFormat="1" ht="18" x14ac:dyDescent="0.35">
      <c r="I54" s="24"/>
      <c r="R54" s="24"/>
    </row>
    <row r="55" spans="3:18" s="23" customFormat="1" ht="18" x14ac:dyDescent="0.35">
      <c r="C55" s="65"/>
      <c r="D55" s="65"/>
      <c r="E55" s="65"/>
      <c r="F55" s="65"/>
      <c r="G55" s="25"/>
      <c r="H55" s="65"/>
      <c r="I55" s="65"/>
      <c r="J55" s="65"/>
      <c r="K55" s="65"/>
      <c r="M55" s="51"/>
      <c r="N55" s="51"/>
      <c r="O55" s="51"/>
      <c r="P55" s="51"/>
      <c r="Q55" s="51"/>
      <c r="R55" s="24"/>
    </row>
  </sheetData>
  <mergeCells count="27">
    <mergeCell ref="M50:Q50"/>
    <mergeCell ref="M52:Q52"/>
    <mergeCell ref="M55:Q55"/>
    <mergeCell ref="B40:B45"/>
    <mergeCell ref="Q40:Q45"/>
    <mergeCell ref="C50:F50"/>
    <mergeCell ref="C52:F52"/>
    <mergeCell ref="C55:F55"/>
    <mergeCell ref="H50:K50"/>
    <mergeCell ref="H52:K52"/>
    <mergeCell ref="H55:K55"/>
    <mergeCell ref="B6:Q6"/>
    <mergeCell ref="B8:F8"/>
    <mergeCell ref="B48:Q48"/>
    <mergeCell ref="C9:O9"/>
    <mergeCell ref="B14:B19"/>
    <mergeCell ref="B10:B13"/>
    <mergeCell ref="B36:B39"/>
    <mergeCell ref="Q36:Q39"/>
    <mergeCell ref="Q10:Q13"/>
    <mergeCell ref="Q14:Q19"/>
    <mergeCell ref="C35:O35"/>
    <mergeCell ref="C22:O22"/>
    <mergeCell ref="B23:B26"/>
    <mergeCell ref="Q23:Q26"/>
    <mergeCell ref="B27:B32"/>
    <mergeCell ref="Q27:Q32"/>
  </mergeCells>
  <pageMargins left="0.70866141732283472" right="0.70866141732283472" top="0.55118110236220474" bottom="0.55118110236220474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plan10</dc:creator>
  <cp:lastModifiedBy>Андреева Ольга Николаевна</cp:lastModifiedBy>
  <cp:lastPrinted>2025-12-03T03:43:00Z</cp:lastPrinted>
  <dcterms:created xsi:type="dcterms:W3CDTF">2022-01-29T04:42:29Z</dcterms:created>
  <dcterms:modified xsi:type="dcterms:W3CDTF">2025-12-17T05:18:12Z</dcterms:modified>
</cp:coreProperties>
</file>