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7C11F2B-EE2A-40FD-88A3-731A598C5554}" xr6:coauthVersionLast="47" xr6:coauthVersionMax="47" xr10:uidLastSave="{00000000-0000-0000-0000-000000000000}"/>
  <bookViews>
    <workbookView xWindow="5124" yWindow="1380" windowWidth="17916" windowHeight="10980" xr2:uid="{00000000-000D-0000-FFFF-FFFF00000000}"/>
  </bookViews>
  <sheets>
    <sheet name="Лист1" sheetId="1" r:id="rId1"/>
  </sheets>
  <definedNames>
    <definedName name="_xlnm.Print_Titles" localSheetId="0">Лист1!$9:$11</definedName>
    <definedName name="_xlnm.Print_Area" localSheetId="0">Лист1!$A$1:$O$51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L19" i="1" l="1"/>
  <c r="E24" i="1" l="1"/>
  <c r="M25" i="1" l="1"/>
  <c r="N25" i="1"/>
  <c r="K46" i="1" l="1"/>
  <c r="K42" i="1"/>
  <c r="K38" i="1"/>
  <c r="K37" i="1"/>
  <c r="K36" i="1"/>
  <c r="K35" i="1"/>
  <c r="K25" i="1"/>
  <c r="K21" i="1"/>
  <c r="K34" i="1" l="1"/>
  <c r="L18" i="1"/>
  <c r="M18" i="1"/>
  <c r="N18" i="1"/>
  <c r="M46" i="1"/>
  <c r="M42" i="1"/>
  <c r="M38" i="1"/>
  <c r="M37" i="1"/>
  <c r="M16" i="1" s="1"/>
  <c r="M36" i="1"/>
  <c r="M35" i="1"/>
  <c r="M21" i="1"/>
  <c r="M20" i="1"/>
  <c r="M15" i="1" s="1"/>
  <c r="M19" i="1"/>
  <c r="M14" i="1" l="1"/>
  <c r="M34" i="1"/>
  <c r="M13" i="1"/>
  <c r="M12" i="1" s="1"/>
  <c r="M17" i="1"/>
  <c r="K18" i="1"/>
  <c r="E33" i="1" l="1"/>
  <c r="G37" i="1" l="1"/>
  <c r="H37" i="1"/>
  <c r="I37" i="1"/>
  <c r="J37" i="1"/>
  <c r="E37" i="1" s="1"/>
  <c r="L37" i="1"/>
  <c r="N37" i="1"/>
  <c r="G36" i="1"/>
  <c r="H36" i="1"/>
  <c r="E36" i="1" s="1"/>
  <c r="I36" i="1"/>
  <c r="J36" i="1"/>
  <c r="L36" i="1"/>
  <c r="N36" i="1"/>
  <c r="F37" i="1"/>
  <c r="F36" i="1"/>
  <c r="G35" i="1"/>
  <c r="H35" i="1"/>
  <c r="I35" i="1"/>
  <c r="J35" i="1"/>
  <c r="L35" i="1"/>
  <c r="N35" i="1"/>
  <c r="F35" i="1"/>
  <c r="G20" i="1"/>
  <c r="H20" i="1"/>
  <c r="I20" i="1"/>
  <c r="J20" i="1"/>
  <c r="K20" i="1"/>
  <c r="L20" i="1"/>
  <c r="N20" i="1"/>
  <c r="F20" i="1"/>
  <c r="G19" i="1"/>
  <c r="H19" i="1"/>
  <c r="I19" i="1"/>
  <c r="J19" i="1"/>
  <c r="K19" i="1"/>
  <c r="L17" i="1"/>
  <c r="N19" i="1"/>
  <c r="N17" i="1" s="1"/>
  <c r="F19" i="1"/>
  <c r="G18" i="1"/>
  <c r="G17" i="1" s="1"/>
  <c r="H18" i="1"/>
  <c r="H17" i="1" s="1"/>
  <c r="I18" i="1"/>
  <c r="I17" i="1" s="1"/>
  <c r="J18" i="1"/>
  <c r="J17" i="1" s="1"/>
  <c r="F18" i="1"/>
  <c r="E31" i="1"/>
  <c r="E32" i="1"/>
  <c r="E39" i="1"/>
  <c r="E40" i="1"/>
  <c r="E41" i="1"/>
  <c r="E43" i="1"/>
  <c r="E44" i="1"/>
  <c r="E45" i="1"/>
  <c r="E47" i="1"/>
  <c r="E48" i="1"/>
  <c r="E29" i="1"/>
  <c r="E30" i="1"/>
  <c r="E26" i="1"/>
  <c r="E27" i="1"/>
  <c r="E28" i="1"/>
  <c r="E22" i="1"/>
  <c r="E23" i="1"/>
  <c r="E19" i="1" l="1"/>
  <c r="F17" i="1"/>
  <c r="E35" i="1"/>
  <c r="K17" i="1"/>
  <c r="E17" i="1" s="1"/>
  <c r="E18" i="1"/>
  <c r="E20" i="1"/>
  <c r="L46" i="1"/>
  <c r="L42" i="1"/>
  <c r="L38" i="1"/>
  <c r="L16" i="1"/>
  <c r="L21" i="1"/>
  <c r="L15" i="1"/>
  <c r="L14" i="1"/>
  <c r="L34" i="1" l="1"/>
  <c r="L13" i="1"/>
  <c r="L12" i="1" s="1"/>
  <c r="F15" i="1"/>
  <c r="F14" i="1"/>
  <c r="G14" i="1"/>
  <c r="F13" i="1"/>
  <c r="G13" i="1"/>
  <c r="H13" i="1"/>
  <c r="F16" i="1"/>
  <c r="N15" i="1"/>
  <c r="J15" i="1"/>
  <c r="G15" i="1"/>
  <c r="H15" i="1"/>
  <c r="I15" i="1"/>
  <c r="H14" i="1"/>
  <c r="K15" i="1" l="1"/>
  <c r="E15" i="1" s="1"/>
  <c r="G38" i="1" l="1"/>
  <c r="F38" i="1"/>
  <c r="G16" i="1"/>
  <c r="H16" i="1"/>
  <c r="I16" i="1"/>
  <c r="J16" i="1"/>
  <c r="K16" i="1"/>
  <c r="N16" i="1"/>
  <c r="E16" i="1" l="1"/>
  <c r="H38" i="1"/>
  <c r="I38" i="1"/>
  <c r="J38" i="1"/>
  <c r="N38" i="1"/>
  <c r="E38" i="1" l="1"/>
  <c r="N46" i="1"/>
  <c r="N42" i="1"/>
  <c r="G42" i="1"/>
  <c r="N14" i="1"/>
  <c r="H25" i="1"/>
  <c r="I25" i="1"/>
  <c r="J25" i="1"/>
  <c r="G25" i="1"/>
  <c r="N13" i="1" l="1"/>
  <c r="N12" i="1" s="1"/>
  <c r="N34" i="1"/>
  <c r="N21" i="1"/>
  <c r="J21" i="1"/>
  <c r="G46" i="1" l="1"/>
  <c r="H46" i="1"/>
  <c r="I46" i="1"/>
  <c r="J46" i="1"/>
  <c r="F46" i="1"/>
  <c r="E46" i="1" l="1"/>
  <c r="I21" i="1"/>
  <c r="H21" i="1" l="1"/>
  <c r="H12" i="1" l="1"/>
  <c r="K14" i="1"/>
  <c r="J14" i="1"/>
  <c r="J13" i="1"/>
  <c r="I13" i="1"/>
  <c r="K13" i="1" l="1"/>
  <c r="K12" i="1" s="1"/>
  <c r="F12" i="1"/>
  <c r="J12" i="1"/>
  <c r="F21" i="1"/>
  <c r="E21" i="1" s="1"/>
  <c r="E13" i="1" l="1"/>
  <c r="I14" i="1"/>
  <c r="I12" i="1" l="1"/>
  <c r="E14" i="1"/>
  <c r="G12" i="1" l="1"/>
  <c r="E12" i="1" s="1"/>
  <c r="J42" i="1"/>
  <c r="I42" i="1"/>
  <c r="H42" i="1"/>
  <c r="F42" i="1"/>
  <c r="J34" i="1"/>
  <c r="I34" i="1"/>
  <c r="G34" i="1"/>
  <c r="F34" i="1"/>
  <c r="F25" i="1"/>
  <c r="E25" i="1" s="1"/>
  <c r="E42" i="1" l="1"/>
  <c r="E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L2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Это не софинанс - это для возврата за счет средств местного бюджета</t>
        </r>
      </text>
    </comment>
  </commentList>
</comments>
</file>

<file path=xl/sharedStrings.xml><?xml version="1.0" encoding="utf-8"?>
<sst xmlns="http://schemas.openxmlformats.org/spreadsheetml/2006/main" count="87" uniqueCount="48">
  <si>
    <t>Источник финансирования</t>
  </si>
  <si>
    <t>Общий объем финансирования, руб.</t>
  </si>
  <si>
    <t>Объем финансирования, руб.</t>
  </si>
  <si>
    <t>Местный бюджет</t>
  </si>
  <si>
    <t>Областной бюджет</t>
  </si>
  <si>
    <t>Федеральный бюджет</t>
  </si>
  <si>
    <t>Всего:</t>
  </si>
  <si>
    <t xml:space="preserve">Местный бюджет </t>
  </si>
  <si>
    <t>Средства Фонда</t>
  </si>
  <si>
    <t xml:space="preserve">Отдел спорта и молодежной политики управления по социально-экономическим вопросам администрации города </t>
  </si>
  <si>
    <t>Отдел спорта и молодежной политики управления по социально-экономическим вопросам администрации города</t>
  </si>
  <si>
    <t>2019 год</t>
  </si>
  <si>
    <t>2020  год</t>
  </si>
  <si>
    <t>2021 год</t>
  </si>
  <si>
    <t>2022 год</t>
  </si>
  <si>
    <t>2023 год</t>
  </si>
  <si>
    <t>2024 год</t>
  </si>
  <si>
    <t>Комитет по городскому хозяйству администрации города</t>
  </si>
  <si>
    <t>Наименование программы, подпрограммы, основного мероприятия, мероприятия, проекта</t>
  </si>
  <si>
    <t>Ответсвенный исполниетль, Программы, соисполнители программы, участники Программы, участники подпрограммы</t>
  </si>
  <si>
    <t>Подпрограмма 2 «Обеспечение жильем молодых семей» 
на 2019-2020 годы</t>
  </si>
  <si>
    <t>к постановлению администрации города Усолье-Сибирское</t>
  </si>
  <si>
    <t>Основное мероприятие 1.5. "Проектирование строительства многоквартирных домов"</t>
  </si>
  <si>
    <t>Основное мероприятие 1.6. Оценка рыночной стоимости жилых помещений, признанных аварийными до 01.01.2017 года</t>
  </si>
  <si>
    <t>Отдел по управлению жилищным фондом комитета по городскому хозяйству администрации города</t>
  </si>
  <si>
    <t>Основное мероприятие 1.1. Переселение граждан, проживающих в домах, признанных непригодными для проживания</t>
  </si>
  <si>
    <t>Основное мероприятие 1.2.
Снос аварийного жилищного фонда, признанного после 01.01. 2012 года в установленном порядке аварийным и подлежащим сносу, в связи с физическим износом в процессе его эксплуатации</t>
  </si>
  <si>
    <t>Основное мероприятие 1.3. Обследование технического состояния и выдача заключений на жилые дома</t>
  </si>
  <si>
    <t>Основное мероприятие 1.4. Изготовление информационных таблиц на многоквартирные дома</t>
  </si>
  <si>
    <t>Основное мероприятие 2.1.
Предоставление молодым семьям - участникам подпрограммы  социальных выплат на приобретение (строительство) жилья</t>
  </si>
  <si>
    <t>Основное мероприятие 2.2. Предоставление молодым семьям - участникам Подпрограммы социальных выплат на мероприятия по улучшению жилищных условий (Субсидии местным бюджетам на мероприятия по улучшению жилищных условий молодых семей)</t>
  </si>
  <si>
    <t xml:space="preserve">МКУ «Городское управление капитального строительства» </t>
  </si>
  <si>
    <t>Основное мероприятие 3.1. Строительство сейсмостойких жилых домов</t>
  </si>
  <si>
    <t>МКУ «Городское управление капитального строительства»</t>
  </si>
  <si>
    <t>2025 год</t>
  </si>
  <si>
    <t>2026 год</t>
  </si>
  <si>
    <t>Основное мероприятие 1.7. Разработка проектно-сметной документации на снос/демонтаж аварийных объектов капитального строительства</t>
  </si>
  <si>
    <t>»</t>
  </si>
  <si>
    <t>«Приложение 3
к муниципальной программе 
города Усолье-Сибирское «Обеспечение населения
 доступным жильем» на 2019-2027 годы</t>
  </si>
  <si>
    <t xml:space="preserve">Ресурсное обеспечение реализации муниципальной программы города Усолье-Сибирское 
«Обеспечение населения доступным жильем» на 2019-2027 годы (далее - Программа) </t>
  </si>
  <si>
    <t>2027 год</t>
  </si>
  <si>
    <t>Муниципальная программа  города Усолье-Сибирское «Обеспечение населения доспупным жильем»  на 2019-2027 годы</t>
  </si>
  <si>
    <t>Подпрограмма 1 «Переселение граждан из аварийного жилищного фонда в городе Усолье-Сибирское»  на 2019-2027 годы</t>
  </si>
  <si>
    <t>Подпрограмма 3 «Повышение устойчивости жилых домов, основных объектов и систем жизнеобеспечения» 
на 2022 – 2027 годы</t>
  </si>
  <si>
    <t xml:space="preserve">Мэр города </t>
  </si>
  <si>
    <t>М.В Торопкин</t>
  </si>
  <si>
    <t>Приложение 3</t>
  </si>
  <si>
    <t>от 25.11.2025 г. №2163-па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</si>
</sst>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Calibri"/>
      <family val="2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0" xfId="0" applyFont="1" applyFill="1"/>
    <xf numFmtId="4" fontId="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left"/>
    </xf>
    <xf numFmtId="164" fontId="5" fillId="2" borderId="0" xfId="0" applyNumberFormat="1" applyFont="1" applyFill="1"/>
    <xf numFmtId="0" fontId="4" fillId="2" borderId="0" xfId="0" applyFont="1" applyFill="1" applyAlignment="1">
      <alignment horizontal="center" vertical="top" wrapText="1"/>
    </xf>
    <xf numFmtId="0" fontId="3" fillId="2" borderId="0" xfId="0" applyFont="1" applyFill="1"/>
    <xf numFmtId="4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0" xfId="0" applyFont="1" applyFill="1"/>
    <xf numFmtId="0" fontId="4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4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10" fillId="2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99CC"/>
      <color rgb="FFCCFF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51"/>
  <sheetViews>
    <sheetView tabSelected="1" topLeftCell="D1" zoomScale="80" zoomScaleNormal="80" zoomScaleSheetLayoutView="80" workbookViewId="0">
      <selection activeCell="I5" sqref="I5:N5"/>
    </sheetView>
  </sheetViews>
  <sheetFormatPr defaultColWidth="9.109375" defaultRowHeight="14.4" x14ac:dyDescent="0.3"/>
  <cols>
    <col min="1" max="1" width="1.44140625" style="23" customWidth="1"/>
    <col min="2" max="2" width="34.5546875" style="23" customWidth="1"/>
    <col min="3" max="3" width="26.88671875" style="23" hidden="1" customWidth="1"/>
    <col min="4" max="4" width="21.109375" style="23" customWidth="1"/>
    <col min="5" max="5" width="18.88671875" style="23" customWidth="1"/>
    <col min="6" max="6" width="18" style="23" customWidth="1"/>
    <col min="7" max="7" width="16.109375" style="23" customWidth="1"/>
    <col min="8" max="8" width="15.5546875" style="23" customWidth="1"/>
    <col min="9" max="10" width="16.6640625" style="23" customWidth="1"/>
    <col min="11" max="14" width="16.88671875" style="23" customWidth="1"/>
    <col min="15" max="15" width="3.5546875" style="23" customWidth="1"/>
    <col min="16" max="16" width="15.33203125" style="23" customWidth="1"/>
    <col min="17" max="18" width="17.109375" style="23" customWidth="1"/>
    <col min="19" max="16384" width="9.109375" style="23"/>
  </cols>
  <sheetData>
    <row r="1" spans="2:18" ht="22.5" customHeight="1" x14ac:dyDescent="0.3">
      <c r="F1" s="25"/>
      <c r="G1" s="24"/>
      <c r="H1" s="24"/>
      <c r="I1" s="24"/>
      <c r="J1" s="38" t="s">
        <v>46</v>
      </c>
      <c r="K1" s="37"/>
      <c r="L1" s="37"/>
      <c r="M1" s="37"/>
      <c r="N1" s="37"/>
    </row>
    <row r="2" spans="2:18" ht="18.75" customHeight="1" x14ac:dyDescent="0.3">
      <c r="F2" s="25"/>
      <c r="G2" s="24"/>
      <c r="H2" s="24"/>
      <c r="I2" s="38" t="s">
        <v>21</v>
      </c>
      <c r="J2" s="37"/>
      <c r="K2" s="37"/>
      <c r="L2" s="37"/>
      <c r="M2" s="37"/>
      <c r="N2" s="37"/>
    </row>
    <row r="3" spans="2:18" ht="25.5" customHeight="1" x14ac:dyDescent="0.3">
      <c r="F3" s="25"/>
      <c r="G3" s="25"/>
      <c r="H3" s="25"/>
      <c r="I3" s="39" t="s">
        <v>47</v>
      </c>
      <c r="J3" s="37"/>
      <c r="K3" s="37"/>
      <c r="L3" s="37"/>
      <c r="M3" s="37"/>
      <c r="N3" s="37"/>
    </row>
    <row r="4" spans="2:18" ht="15" customHeight="1" x14ac:dyDescent="0.3">
      <c r="F4" s="24"/>
      <c r="G4" s="24"/>
      <c r="H4" s="24"/>
      <c r="I4" s="24"/>
      <c r="J4" s="24"/>
      <c r="K4" s="24"/>
      <c r="L4" s="24"/>
      <c r="M4" s="24"/>
    </row>
    <row r="5" spans="2:18" ht="56.25" customHeight="1" x14ac:dyDescent="0.3">
      <c r="F5" s="10"/>
      <c r="G5" s="3"/>
      <c r="H5" s="3"/>
      <c r="I5" s="40" t="s">
        <v>38</v>
      </c>
      <c r="J5" s="41"/>
      <c r="K5" s="41"/>
      <c r="L5" s="41"/>
      <c r="M5" s="41"/>
      <c r="N5" s="41"/>
    </row>
    <row r="6" spans="2:18" ht="21.75" customHeight="1" x14ac:dyDescent="0.3">
      <c r="F6" s="3"/>
      <c r="G6" s="3"/>
      <c r="H6" s="3"/>
      <c r="I6" s="3"/>
      <c r="J6" s="3"/>
      <c r="K6" s="3"/>
      <c r="L6" s="3"/>
      <c r="M6" s="3"/>
    </row>
    <row r="7" spans="2:18" ht="45.75" customHeight="1" x14ac:dyDescent="0.3">
      <c r="B7" s="35" t="s">
        <v>39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7"/>
      <c r="O7" s="11"/>
    </row>
    <row r="8" spans="2:18" ht="16.5" customHeight="1" x14ac:dyDescent="0.3"/>
    <row r="9" spans="2:18" ht="24.75" customHeight="1" x14ac:dyDescent="0.3">
      <c r="B9" s="28" t="s">
        <v>18</v>
      </c>
      <c r="C9" s="28" t="s">
        <v>19</v>
      </c>
      <c r="D9" s="28" t="s">
        <v>0</v>
      </c>
      <c r="E9" s="28" t="s">
        <v>1</v>
      </c>
      <c r="F9" s="28" t="s">
        <v>2</v>
      </c>
      <c r="G9" s="28"/>
      <c r="H9" s="28"/>
      <c r="I9" s="28"/>
      <c r="J9" s="29"/>
      <c r="K9" s="29"/>
      <c r="L9" s="29"/>
      <c r="M9" s="29"/>
      <c r="N9" s="30"/>
    </row>
    <row r="10" spans="2:18" ht="52.5" customHeight="1" x14ac:dyDescent="0.3">
      <c r="B10" s="43"/>
      <c r="C10" s="42"/>
      <c r="D10" s="42"/>
      <c r="E10" s="42"/>
      <c r="F10" s="7" t="s">
        <v>11</v>
      </c>
      <c r="G10" s="7" t="s">
        <v>12</v>
      </c>
      <c r="H10" s="7" t="s">
        <v>13</v>
      </c>
      <c r="I10" s="7" t="s">
        <v>14</v>
      </c>
      <c r="J10" s="7" t="s">
        <v>15</v>
      </c>
      <c r="K10" s="7" t="s">
        <v>16</v>
      </c>
      <c r="L10" s="7" t="s">
        <v>34</v>
      </c>
      <c r="M10" s="7" t="s">
        <v>35</v>
      </c>
      <c r="N10" s="7" t="s">
        <v>40</v>
      </c>
      <c r="P10" s="26"/>
      <c r="Q10" s="26"/>
      <c r="R10" s="26"/>
    </row>
    <row r="11" spans="2:18" ht="16.5" customHeight="1" x14ac:dyDescent="0.3">
      <c r="B11" s="7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4">
        <v>11</v>
      </c>
      <c r="M11" s="4">
        <v>12</v>
      </c>
      <c r="N11" s="4">
        <v>13</v>
      </c>
    </row>
    <row r="12" spans="2:18" ht="20.25" customHeight="1" x14ac:dyDescent="0.3">
      <c r="B12" s="33" t="s">
        <v>41</v>
      </c>
      <c r="C12" s="28" t="s">
        <v>17</v>
      </c>
      <c r="D12" s="7" t="s">
        <v>6</v>
      </c>
      <c r="E12" s="5">
        <f>SUM(F12:N12)</f>
        <v>2628459397.4700003</v>
      </c>
      <c r="F12" s="5">
        <f>F13+F14+F15+F16</f>
        <v>4755095</v>
      </c>
      <c r="G12" s="5">
        <f t="shared" ref="G12:N12" si="0">G13+G14+G15+G16</f>
        <v>15484733.440000001</v>
      </c>
      <c r="H12" s="5">
        <f t="shared" si="0"/>
        <v>69185584.769999996</v>
      </c>
      <c r="I12" s="5">
        <f t="shared" si="0"/>
        <v>532912319.66000003</v>
      </c>
      <c r="J12" s="5">
        <f t="shared" si="0"/>
        <v>342092630.20000005</v>
      </c>
      <c r="K12" s="5">
        <f t="shared" si="0"/>
        <v>811632179.65999997</v>
      </c>
      <c r="L12" s="5">
        <f t="shared" ref="L12:M12" si="1">L13+L14+L15+L16</f>
        <v>210132657.74000001</v>
      </c>
      <c r="M12" s="5">
        <f t="shared" si="1"/>
        <v>358321427</v>
      </c>
      <c r="N12" s="5">
        <f t="shared" si="0"/>
        <v>283942770</v>
      </c>
      <c r="P12" s="26"/>
    </row>
    <row r="13" spans="2:18" ht="20.25" customHeight="1" x14ac:dyDescent="0.3">
      <c r="B13" s="34"/>
      <c r="C13" s="34"/>
      <c r="D13" s="7" t="s">
        <v>3</v>
      </c>
      <c r="E13" s="5">
        <f t="shared" ref="E13:E32" si="2">SUM(F13:N13)</f>
        <v>260627916.61000001</v>
      </c>
      <c r="F13" s="6">
        <f t="shared" ref="F13:N13" si="3">F18+F35+F47</f>
        <v>1266645.77</v>
      </c>
      <c r="G13" s="6">
        <f t="shared" si="3"/>
        <v>3220824.56</v>
      </c>
      <c r="H13" s="6">
        <f t="shared" si="3"/>
        <v>8390213.3300000001</v>
      </c>
      <c r="I13" s="6">
        <f t="shared" si="3"/>
        <v>8602042.0500000007</v>
      </c>
      <c r="J13" s="6">
        <f t="shared" si="3"/>
        <v>7422656.7800000003</v>
      </c>
      <c r="K13" s="6">
        <f t="shared" si="3"/>
        <v>109330328.09999999</v>
      </c>
      <c r="L13" s="6">
        <f t="shared" si="3"/>
        <v>68474309.020000011</v>
      </c>
      <c r="M13" s="6">
        <f t="shared" ref="M13" si="4">M18+M35+M47</f>
        <v>30031127</v>
      </c>
      <c r="N13" s="6">
        <f t="shared" si="3"/>
        <v>23889770</v>
      </c>
      <c r="O13" s="12"/>
      <c r="P13" s="26"/>
    </row>
    <row r="14" spans="2:18" ht="20.25" customHeight="1" x14ac:dyDescent="0.3">
      <c r="B14" s="34"/>
      <c r="C14" s="34"/>
      <c r="D14" s="7" t="s">
        <v>4</v>
      </c>
      <c r="E14" s="5">
        <f t="shared" si="2"/>
        <v>726639987.38999999</v>
      </c>
      <c r="F14" s="5">
        <f t="shared" ref="F14:N14" si="5">F19+F36</f>
        <v>1997892.74</v>
      </c>
      <c r="G14" s="5">
        <f t="shared" si="5"/>
        <v>10862594.65</v>
      </c>
      <c r="H14" s="5">
        <f t="shared" si="5"/>
        <v>0</v>
      </c>
      <c r="I14" s="5">
        <f t="shared" si="5"/>
        <v>21933500</v>
      </c>
      <c r="J14" s="5">
        <f t="shared" si="5"/>
        <v>17064100</v>
      </c>
      <c r="K14" s="5">
        <f t="shared" si="5"/>
        <v>3974100</v>
      </c>
      <c r="L14" s="5">
        <f t="shared" si="5"/>
        <v>82464500</v>
      </c>
      <c r="M14" s="5">
        <f t="shared" ref="M14" si="6">M19+M36</f>
        <v>328290300</v>
      </c>
      <c r="N14" s="5">
        <f t="shared" si="5"/>
        <v>260053000</v>
      </c>
      <c r="P14" s="26"/>
    </row>
    <row r="15" spans="2:18" ht="20.25" customHeight="1" x14ac:dyDescent="0.3">
      <c r="B15" s="34"/>
      <c r="C15" s="34"/>
      <c r="D15" s="7" t="s">
        <v>8</v>
      </c>
      <c r="E15" s="5">
        <f t="shared" si="2"/>
        <v>1638299622.75</v>
      </c>
      <c r="F15" s="5">
        <f>F20</f>
        <v>0</v>
      </c>
      <c r="G15" s="5">
        <f t="shared" ref="G15:I15" si="7">G20</f>
        <v>0</v>
      </c>
      <c r="H15" s="5">
        <f t="shared" si="7"/>
        <v>60795371.439999998</v>
      </c>
      <c r="I15" s="5">
        <f t="shared" si="7"/>
        <v>502376777.61000001</v>
      </c>
      <c r="J15" s="5">
        <f>J20</f>
        <v>317605873.42000002</v>
      </c>
      <c r="K15" s="5">
        <f>K20</f>
        <v>698327751.55999994</v>
      </c>
      <c r="L15" s="5">
        <f t="shared" ref="L15:N15" si="8">L20</f>
        <v>59193848.719999999</v>
      </c>
      <c r="M15" s="5">
        <f t="shared" ref="M15" si="9">M20</f>
        <v>0</v>
      </c>
      <c r="N15" s="5">
        <f t="shared" si="8"/>
        <v>0</v>
      </c>
      <c r="P15" s="26"/>
    </row>
    <row r="16" spans="2:18" ht="20.25" customHeight="1" x14ac:dyDescent="0.3">
      <c r="B16" s="34"/>
      <c r="C16" s="34"/>
      <c r="D16" s="7" t="s">
        <v>5</v>
      </c>
      <c r="E16" s="5">
        <f>SUM(F16:N16)</f>
        <v>2891870.7199999997</v>
      </c>
      <c r="F16" s="5">
        <f>F37</f>
        <v>1490556.49</v>
      </c>
      <c r="G16" s="5">
        <f t="shared" ref="G16:N16" si="10">G37</f>
        <v>1401314.23</v>
      </c>
      <c r="H16" s="5">
        <f t="shared" si="10"/>
        <v>0</v>
      </c>
      <c r="I16" s="5">
        <f t="shared" si="10"/>
        <v>0</v>
      </c>
      <c r="J16" s="5">
        <f t="shared" si="10"/>
        <v>0</v>
      </c>
      <c r="K16" s="5">
        <f t="shared" si="10"/>
        <v>0</v>
      </c>
      <c r="L16" s="5">
        <f t="shared" ref="L16:M16" si="11">L37</f>
        <v>0</v>
      </c>
      <c r="M16" s="5">
        <f t="shared" si="11"/>
        <v>0</v>
      </c>
      <c r="N16" s="5">
        <f t="shared" si="10"/>
        <v>0</v>
      </c>
      <c r="P16" s="26"/>
    </row>
    <row r="17" spans="2:16" ht="20.25" customHeight="1" x14ac:dyDescent="0.3">
      <c r="B17" s="33" t="s">
        <v>42</v>
      </c>
      <c r="C17" s="28" t="s">
        <v>24</v>
      </c>
      <c r="D17" s="7" t="s">
        <v>6</v>
      </c>
      <c r="E17" s="2">
        <f t="shared" si="2"/>
        <v>2608379569.0299997</v>
      </c>
      <c r="F17" s="2">
        <f>F18+F19+F20</f>
        <v>160000</v>
      </c>
      <c r="G17" s="2">
        <f t="shared" ref="G17:N17" si="12">G18+G19+G20</f>
        <v>0</v>
      </c>
      <c r="H17" s="2">
        <f t="shared" si="12"/>
        <v>69185584.769999996</v>
      </c>
      <c r="I17" s="2">
        <f t="shared" si="12"/>
        <v>532912319.66000003</v>
      </c>
      <c r="J17" s="2">
        <f t="shared" si="12"/>
        <v>342092630.20000005</v>
      </c>
      <c r="K17" s="2">
        <f t="shared" si="12"/>
        <v>811632179.65999997</v>
      </c>
      <c r="L17" s="2">
        <f t="shared" si="12"/>
        <v>210132657.74000001</v>
      </c>
      <c r="M17" s="2">
        <f t="shared" ref="M17" si="13">M18+M19+M20</f>
        <v>358321427</v>
      </c>
      <c r="N17" s="2">
        <f t="shared" si="12"/>
        <v>283942770</v>
      </c>
      <c r="P17" s="26"/>
    </row>
    <row r="18" spans="2:16" ht="20.25" customHeight="1" x14ac:dyDescent="0.3">
      <c r="B18" s="34"/>
      <c r="C18" s="29"/>
      <c r="D18" s="7" t="s">
        <v>7</v>
      </c>
      <c r="E18" s="2">
        <f t="shared" si="2"/>
        <v>256300446.28</v>
      </c>
      <c r="F18" s="2">
        <f>F22+F26+F29+F30+F31+F32</f>
        <v>160000</v>
      </c>
      <c r="G18" s="2">
        <f t="shared" ref="G18:J18" si="14">G22+G26+G29+G30+G31+G32</f>
        <v>0</v>
      </c>
      <c r="H18" s="2">
        <f t="shared" si="14"/>
        <v>8390213.3300000001</v>
      </c>
      <c r="I18" s="2">
        <f t="shared" si="14"/>
        <v>8602042.0500000007</v>
      </c>
      <c r="J18" s="2">
        <f t="shared" si="14"/>
        <v>7422656.7800000003</v>
      </c>
      <c r="K18" s="2">
        <f>K22+K26+K29+K30+K31+K32+K33</f>
        <v>109330328.09999999</v>
      </c>
      <c r="L18" s="2">
        <f t="shared" ref="L18:N18" si="15">L22+L26+L29+L30+L31+L32+L33</f>
        <v>68474309.020000011</v>
      </c>
      <c r="M18" s="2">
        <f t="shared" ref="M18" si="16">M22+M26+M29+M30+M31+M32+M33</f>
        <v>30031127</v>
      </c>
      <c r="N18" s="2">
        <f t="shared" si="15"/>
        <v>23889770</v>
      </c>
      <c r="P18" s="26"/>
    </row>
    <row r="19" spans="2:16" ht="20.25" customHeight="1" x14ac:dyDescent="0.3">
      <c r="B19" s="34"/>
      <c r="C19" s="29"/>
      <c r="D19" s="7" t="s">
        <v>4</v>
      </c>
      <c r="E19" s="2">
        <f t="shared" si="2"/>
        <v>713779500</v>
      </c>
      <c r="F19" s="2">
        <f>F23+F27</f>
        <v>0</v>
      </c>
      <c r="G19" s="2">
        <f t="shared" ref="G19:N19" si="17">G23+G27</f>
        <v>0</v>
      </c>
      <c r="H19" s="2">
        <f t="shared" si="17"/>
        <v>0</v>
      </c>
      <c r="I19" s="2">
        <f t="shared" si="17"/>
        <v>21933500</v>
      </c>
      <c r="J19" s="2">
        <f t="shared" si="17"/>
        <v>17064100</v>
      </c>
      <c r="K19" s="2">
        <f t="shared" si="17"/>
        <v>3974100</v>
      </c>
      <c r="L19" s="2">
        <f>L23+L27</f>
        <v>82464500</v>
      </c>
      <c r="M19" s="2">
        <f t="shared" ref="M19" si="18">M23+M27</f>
        <v>328290300</v>
      </c>
      <c r="N19" s="2">
        <f t="shared" si="17"/>
        <v>260053000</v>
      </c>
      <c r="P19" s="26"/>
    </row>
    <row r="20" spans="2:16" ht="20.25" customHeight="1" x14ac:dyDescent="0.3">
      <c r="B20" s="34"/>
      <c r="C20" s="29"/>
      <c r="D20" s="7" t="s">
        <v>8</v>
      </c>
      <c r="E20" s="2">
        <f t="shared" si="2"/>
        <v>1638299622.75</v>
      </c>
      <c r="F20" s="2">
        <f>F24+F28</f>
        <v>0</v>
      </c>
      <c r="G20" s="2">
        <f t="shared" ref="G20:N20" si="19">G24+G28</f>
        <v>0</v>
      </c>
      <c r="H20" s="2">
        <f t="shared" si="19"/>
        <v>60795371.439999998</v>
      </c>
      <c r="I20" s="2">
        <f t="shared" si="19"/>
        <v>502376777.61000001</v>
      </c>
      <c r="J20" s="2">
        <f t="shared" si="19"/>
        <v>317605873.42000002</v>
      </c>
      <c r="K20" s="2">
        <f t="shared" si="19"/>
        <v>698327751.55999994</v>
      </c>
      <c r="L20" s="2">
        <f t="shared" si="19"/>
        <v>59193848.719999999</v>
      </c>
      <c r="M20" s="2">
        <f t="shared" ref="M20" si="20">M24+M28</f>
        <v>0</v>
      </c>
      <c r="N20" s="2">
        <f t="shared" si="19"/>
        <v>0</v>
      </c>
      <c r="P20" s="26"/>
    </row>
    <row r="21" spans="2:16" ht="19.5" customHeight="1" x14ac:dyDescent="0.3">
      <c r="B21" s="28" t="s">
        <v>25</v>
      </c>
      <c r="C21" s="31" t="s">
        <v>24</v>
      </c>
      <c r="D21" s="21" t="s">
        <v>6</v>
      </c>
      <c r="E21" s="2">
        <f t="shared" si="2"/>
        <v>2585893022.3699999</v>
      </c>
      <c r="F21" s="2">
        <f>F22+F23+F24</f>
        <v>0</v>
      </c>
      <c r="G21" s="2">
        <v>0</v>
      </c>
      <c r="H21" s="2">
        <f>H22+H23+H24</f>
        <v>60795371.439999998</v>
      </c>
      <c r="I21" s="2">
        <f>I22+I23+I24</f>
        <v>524588486.33000004</v>
      </c>
      <c r="J21" s="2">
        <f>J22+J23+J24</f>
        <v>341238130.20000005</v>
      </c>
      <c r="K21" s="2">
        <f t="shared" ref="K21" si="21">K22+K23+K24</f>
        <v>810774679.65999997</v>
      </c>
      <c r="L21" s="2">
        <f t="shared" ref="L21:M21" si="22">L22+L23+L24</f>
        <v>207202157.74000001</v>
      </c>
      <c r="M21" s="2">
        <f t="shared" si="22"/>
        <v>357836427</v>
      </c>
      <c r="N21" s="2">
        <f t="shared" ref="N21" si="23">N22+N23+N24</f>
        <v>283457770</v>
      </c>
      <c r="P21" s="26"/>
    </row>
    <row r="22" spans="2:16" ht="19.5" customHeight="1" x14ac:dyDescent="0.3">
      <c r="B22" s="29"/>
      <c r="C22" s="32"/>
      <c r="D22" s="7" t="s">
        <v>3</v>
      </c>
      <c r="E22" s="2">
        <f t="shared" si="2"/>
        <v>233813899.62</v>
      </c>
      <c r="F22" s="2">
        <v>0</v>
      </c>
      <c r="G22" s="2">
        <v>0</v>
      </c>
      <c r="H22" s="2">
        <v>0</v>
      </c>
      <c r="I22" s="2">
        <v>278208.71999999997</v>
      </c>
      <c r="J22" s="2">
        <v>6568156.7800000003</v>
      </c>
      <c r="K22" s="2">
        <v>108472828.09999999</v>
      </c>
      <c r="L22" s="2">
        <v>65543809.020000003</v>
      </c>
      <c r="M22" s="2">
        <v>29546127</v>
      </c>
      <c r="N22" s="2">
        <v>23404770</v>
      </c>
      <c r="P22" s="27"/>
    </row>
    <row r="23" spans="2:16" ht="19.5" customHeight="1" x14ac:dyDescent="0.3">
      <c r="B23" s="29"/>
      <c r="C23" s="32"/>
      <c r="D23" s="7" t="s">
        <v>4</v>
      </c>
      <c r="E23" s="2">
        <f t="shared" si="2"/>
        <v>713779500</v>
      </c>
      <c r="F23" s="2">
        <v>0</v>
      </c>
      <c r="G23" s="2">
        <v>0</v>
      </c>
      <c r="H23" s="2">
        <v>0</v>
      </c>
      <c r="I23" s="2">
        <v>21933500</v>
      </c>
      <c r="J23" s="2">
        <v>17064100</v>
      </c>
      <c r="K23" s="2">
        <v>3974100</v>
      </c>
      <c r="L23" s="2">
        <v>82464500</v>
      </c>
      <c r="M23" s="2">
        <v>328290300</v>
      </c>
      <c r="N23" s="2">
        <v>260053000</v>
      </c>
      <c r="P23" s="27"/>
    </row>
    <row r="24" spans="2:16" ht="19.5" customHeight="1" x14ac:dyDescent="0.3">
      <c r="B24" s="29"/>
      <c r="C24" s="32"/>
      <c r="D24" s="7" t="s">
        <v>8</v>
      </c>
      <c r="E24" s="2">
        <f>SUM(F24:N24)</f>
        <v>1638299622.75</v>
      </c>
      <c r="F24" s="2">
        <v>0</v>
      </c>
      <c r="G24" s="2">
        <v>0</v>
      </c>
      <c r="H24" s="2">
        <v>60795371.439999998</v>
      </c>
      <c r="I24" s="2">
        <v>502376777.61000001</v>
      </c>
      <c r="J24" s="2">
        <v>317605873.42000002</v>
      </c>
      <c r="K24" s="2">
        <v>698327751.55999994</v>
      </c>
      <c r="L24" s="2">
        <v>59193848.719999999</v>
      </c>
      <c r="M24" s="2">
        <v>0</v>
      </c>
      <c r="N24" s="2">
        <v>0</v>
      </c>
      <c r="P24" s="26"/>
    </row>
    <row r="25" spans="2:16" ht="27" customHeight="1" x14ac:dyDescent="0.3">
      <c r="B25" s="28" t="s">
        <v>26</v>
      </c>
      <c r="C25" s="28" t="s">
        <v>24</v>
      </c>
      <c r="D25" s="21" t="s">
        <v>6</v>
      </c>
      <c r="E25" s="2">
        <f t="shared" si="2"/>
        <v>3277000</v>
      </c>
      <c r="F25" s="2">
        <f>F26+F27+F28</f>
        <v>0</v>
      </c>
      <c r="G25" s="2">
        <f>G26+G27+G28</f>
        <v>0</v>
      </c>
      <c r="H25" s="2">
        <f t="shared" ref="H25:N25" si="24">H26+H27+H28</f>
        <v>0</v>
      </c>
      <c r="I25" s="2">
        <f t="shared" si="24"/>
        <v>0</v>
      </c>
      <c r="J25" s="2">
        <f t="shared" si="24"/>
        <v>0</v>
      </c>
      <c r="K25" s="2">
        <f t="shared" si="24"/>
        <v>0</v>
      </c>
      <c r="L25" s="2">
        <f>L26+L27+L28</f>
        <v>2587000</v>
      </c>
      <c r="M25" s="2">
        <f t="shared" si="24"/>
        <v>345000</v>
      </c>
      <c r="N25" s="2">
        <f t="shared" si="24"/>
        <v>345000</v>
      </c>
      <c r="P25" s="26"/>
    </row>
    <row r="26" spans="2:16" ht="27" customHeight="1" x14ac:dyDescent="0.3">
      <c r="B26" s="29"/>
      <c r="C26" s="29"/>
      <c r="D26" s="7" t="s">
        <v>3</v>
      </c>
      <c r="E26" s="2">
        <f t="shared" si="2"/>
        <v>3277000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2587000</v>
      </c>
      <c r="M26" s="2">
        <v>345000</v>
      </c>
      <c r="N26" s="2">
        <v>345000</v>
      </c>
      <c r="P26" s="27"/>
    </row>
    <row r="27" spans="2:16" ht="27" customHeight="1" x14ac:dyDescent="0.3">
      <c r="B27" s="29"/>
      <c r="C27" s="29"/>
      <c r="D27" s="7" t="s">
        <v>4</v>
      </c>
      <c r="E27" s="2">
        <f t="shared" si="2"/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P27" s="26"/>
    </row>
    <row r="28" spans="2:16" ht="27" customHeight="1" x14ac:dyDescent="0.3">
      <c r="B28" s="29"/>
      <c r="C28" s="29"/>
      <c r="D28" s="7" t="s">
        <v>8</v>
      </c>
      <c r="E28" s="2">
        <f t="shared" si="2"/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P28" s="26"/>
    </row>
    <row r="29" spans="2:16" ht="76.5" customHeight="1" x14ac:dyDescent="0.3">
      <c r="B29" s="16" t="s">
        <v>27</v>
      </c>
      <c r="C29" s="22" t="s">
        <v>24</v>
      </c>
      <c r="D29" s="7" t="s">
        <v>3</v>
      </c>
      <c r="E29" s="2">
        <f t="shared" si="2"/>
        <v>1200500</v>
      </c>
      <c r="F29" s="2">
        <v>160000</v>
      </c>
      <c r="G29" s="2">
        <v>0</v>
      </c>
      <c r="H29" s="2">
        <v>530000</v>
      </c>
      <c r="I29" s="2">
        <v>12000</v>
      </c>
      <c r="J29" s="2">
        <v>70000</v>
      </c>
      <c r="K29" s="2">
        <v>60000</v>
      </c>
      <c r="L29" s="2">
        <v>88500</v>
      </c>
      <c r="M29" s="2">
        <v>140000</v>
      </c>
      <c r="N29" s="2">
        <v>140000</v>
      </c>
      <c r="P29" s="27"/>
    </row>
    <row r="30" spans="2:16" ht="77.25" customHeight="1" x14ac:dyDescent="0.3">
      <c r="B30" s="16" t="s">
        <v>28</v>
      </c>
      <c r="C30" s="22" t="s">
        <v>24</v>
      </c>
      <c r="D30" s="7" t="s">
        <v>3</v>
      </c>
      <c r="E30" s="2">
        <f t="shared" si="2"/>
        <v>2400</v>
      </c>
      <c r="F30" s="2">
        <v>0</v>
      </c>
      <c r="G30" s="2">
        <v>0</v>
      </c>
      <c r="H30" s="2">
        <v>2400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P30" s="26"/>
    </row>
    <row r="31" spans="2:16" ht="55.5" customHeight="1" x14ac:dyDescent="0.3">
      <c r="B31" s="16" t="s">
        <v>22</v>
      </c>
      <c r="C31" s="21" t="s">
        <v>31</v>
      </c>
      <c r="D31" s="7" t="s">
        <v>3</v>
      </c>
      <c r="E31" s="2">
        <f t="shared" si="2"/>
        <v>17286666.66</v>
      </c>
      <c r="F31" s="2">
        <v>0</v>
      </c>
      <c r="G31" s="2">
        <v>0</v>
      </c>
      <c r="H31" s="2">
        <v>7833333.3300000001</v>
      </c>
      <c r="I31" s="2">
        <v>8283333.3300000001</v>
      </c>
      <c r="J31" s="2">
        <v>690000</v>
      </c>
      <c r="K31" s="2">
        <v>240000</v>
      </c>
      <c r="L31" s="2">
        <v>240000</v>
      </c>
      <c r="M31" s="2">
        <v>0</v>
      </c>
      <c r="N31" s="2">
        <v>0</v>
      </c>
      <c r="P31" s="27"/>
    </row>
    <row r="32" spans="2:16" ht="70.5" customHeight="1" x14ac:dyDescent="0.3">
      <c r="B32" s="21" t="s">
        <v>23</v>
      </c>
      <c r="C32" s="21" t="s">
        <v>24</v>
      </c>
      <c r="D32" s="7" t="s">
        <v>3</v>
      </c>
      <c r="E32" s="2">
        <f t="shared" si="2"/>
        <v>322480</v>
      </c>
      <c r="F32" s="2">
        <v>0</v>
      </c>
      <c r="G32" s="2">
        <v>0</v>
      </c>
      <c r="H32" s="2">
        <v>24480</v>
      </c>
      <c r="I32" s="2">
        <v>28500</v>
      </c>
      <c r="J32" s="2">
        <v>94500</v>
      </c>
      <c r="K32" s="2">
        <v>160000</v>
      </c>
      <c r="L32" s="2">
        <v>15000</v>
      </c>
      <c r="M32" s="2">
        <v>0</v>
      </c>
      <c r="N32" s="2">
        <v>0</v>
      </c>
      <c r="P32" s="27"/>
    </row>
    <row r="33" spans="2:15" ht="80.25" customHeight="1" x14ac:dyDescent="0.3">
      <c r="B33" s="17" t="s">
        <v>36</v>
      </c>
      <c r="C33" s="21" t="s">
        <v>24</v>
      </c>
      <c r="D33" s="7" t="s">
        <v>3</v>
      </c>
      <c r="E33" s="18">
        <f>F33+G33+H33+I33+J33+K33+L33+N33</f>
        <v>397500</v>
      </c>
      <c r="F33" s="2">
        <v>0</v>
      </c>
      <c r="G33" s="2">
        <v>0</v>
      </c>
      <c r="H33" s="2">
        <v>0</v>
      </c>
      <c r="I33" s="2">
        <v>0</v>
      </c>
      <c r="J33" s="18">
        <v>0</v>
      </c>
      <c r="K33" s="19">
        <v>397500</v>
      </c>
      <c r="L33" s="2">
        <v>0</v>
      </c>
      <c r="M33" s="2">
        <v>0</v>
      </c>
      <c r="N33" s="2">
        <v>0</v>
      </c>
    </row>
    <row r="34" spans="2:15" ht="19.5" customHeight="1" x14ac:dyDescent="0.3">
      <c r="B34" s="33" t="s">
        <v>20</v>
      </c>
      <c r="C34" s="28" t="s">
        <v>9</v>
      </c>
      <c r="D34" s="7" t="s">
        <v>6</v>
      </c>
      <c r="E34" s="2">
        <f t="shared" ref="E34:E48" si="25">SUM(F34:N34)</f>
        <v>20079828.440000001</v>
      </c>
      <c r="F34" s="2">
        <f>F35+F37+F36</f>
        <v>4595095</v>
      </c>
      <c r="G34" s="2">
        <f>G35+G36+G37</f>
        <v>15484733.440000001</v>
      </c>
      <c r="H34" s="2">
        <v>0</v>
      </c>
      <c r="I34" s="2">
        <f t="shared" ref="I34:N34" si="26">I35+I36+I37</f>
        <v>0</v>
      </c>
      <c r="J34" s="2">
        <f t="shared" si="26"/>
        <v>0</v>
      </c>
      <c r="K34" s="2">
        <f>K35+K36+K37</f>
        <v>0</v>
      </c>
      <c r="L34" s="2">
        <f t="shared" si="26"/>
        <v>0</v>
      </c>
      <c r="M34" s="2">
        <f t="shared" si="26"/>
        <v>0</v>
      </c>
      <c r="N34" s="2">
        <f t="shared" si="26"/>
        <v>0</v>
      </c>
    </row>
    <row r="35" spans="2:15" ht="19.5" customHeight="1" x14ac:dyDescent="0.3">
      <c r="B35" s="33"/>
      <c r="C35" s="28"/>
      <c r="D35" s="21" t="s">
        <v>3</v>
      </c>
      <c r="E35" s="2">
        <f t="shared" si="25"/>
        <v>4327470.33</v>
      </c>
      <c r="F35" s="2">
        <f>F39+F43</f>
        <v>1106645.77</v>
      </c>
      <c r="G35" s="2">
        <f t="shared" ref="G35:N37" si="27">G39+G43</f>
        <v>3220824.56</v>
      </c>
      <c r="H35" s="2">
        <f t="shared" si="27"/>
        <v>0</v>
      </c>
      <c r="I35" s="2">
        <f t="shared" si="27"/>
        <v>0</v>
      </c>
      <c r="J35" s="2">
        <f t="shared" si="27"/>
        <v>0</v>
      </c>
      <c r="K35" s="2">
        <f t="shared" si="27"/>
        <v>0</v>
      </c>
      <c r="L35" s="2">
        <f t="shared" si="27"/>
        <v>0</v>
      </c>
      <c r="M35" s="2">
        <f t="shared" ref="M35" si="28">M39+M43</f>
        <v>0</v>
      </c>
      <c r="N35" s="2">
        <f t="shared" si="27"/>
        <v>0</v>
      </c>
    </row>
    <row r="36" spans="2:15" ht="19.5" customHeight="1" x14ac:dyDescent="0.3">
      <c r="B36" s="33"/>
      <c r="C36" s="28"/>
      <c r="D36" s="7" t="s">
        <v>4</v>
      </c>
      <c r="E36" s="2">
        <f t="shared" si="25"/>
        <v>12860487.390000001</v>
      </c>
      <c r="F36" s="2">
        <f>F40+F44</f>
        <v>1997892.74</v>
      </c>
      <c r="G36" s="2">
        <f t="shared" ref="G36:N36" si="29">G40+G44</f>
        <v>10862594.65</v>
      </c>
      <c r="H36" s="2">
        <f t="shared" si="29"/>
        <v>0</v>
      </c>
      <c r="I36" s="2">
        <f t="shared" si="29"/>
        <v>0</v>
      </c>
      <c r="J36" s="2">
        <f t="shared" si="29"/>
        <v>0</v>
      </c>
      <c r="K36" s="2">
        <f t="shared" si="27"/>
        <v>0</v>
      </c>
      <c r="L36" s="2">
        <f t="shared" si="29"/>
        <v>0</v>
      </c>
      <c r="M36" s="2">
        <f t="shared" ref="M36" si="30">M40+M44</f>
        <v>0</v>
      </c>
      <c r="N36" s="2">
        <f t="shared" si="29"/>
        <v>0</v>
      </c>
    </row>
    <row r="37" spans="2:15" ht="19.5" customHeight="1" x14ac:dyDescent="0.3">
      <c r="B37" s="34"/>
      <c r="C37" s="34"/>
      <c r="D37" s="7" t="s">
        <v>5</v>
      </c>
      <c r="E37" s="2">
        <f t="shared" si="25"/>
        <v>2891870.7199999997</v>
      </c>
      <c r="F37" s="2">
        <f>F41+F45</f>
        <v>1490556.49</v>
      </c>
      <c r="G37" s="2">
        <f t="shared" ref="G37:N37" si="31">G41+G45</f>
        <v>1401314.23</v>
      </c>
      <c r="H37" s="2">
        <f t="shared" si="31"/>
        <v>0</v>
      </c>
      <c r="I37" s="2">
        <f t="shared" si="31"/>
        <v>0</v>
      </c>
      <c r="J37" s="2">
        <f t="shared" si="31"/>
        <v>0</v>
      </c>
      <c r="K37" s="2">
        <f t="shared" si="27"/>
        <v>0</v>
      </c>
      <c r="L37" s="2">
        <f t="shared" si="31"/>
        <v>0</v>
      </c>
      <c r="M37" s="2">
        <f t="shared" ref="M37" si="32">M41+M45</f>
        <v>0</v>
      </c>
      <c r="N37" s="2">
        <f t="shared" si="31"/>
        <v>0</v>
      </c>
    </row>
    <row r="38" spans="2:15" ht="21.75" customHeight="1" x14ac:dyDescent="0.3">
      <c r="B38" s="31" t="s">
        <v>29</v>
      </c>
      <c r="C38" s="28" t="s">
        <v>10</v>
      </c>
      <c r="D38" s="21" t="s">
        <v>6</v>
      </c>
      <c r="E38" s="2">
        <f t="shared" si="25"/>
        <v>20079828.440000001</v>
      </c>
      <c r="F38" s="2">
        <f>F39+F40+F41</f>
        <v>4595095</v>
      </c>
      <c r="G38" s="2">
        <f>G39+G40+G41</f>
        <v>15484733.440000001</v>
      </c>
      <c r="H38" s="2">
        <f t="shared" ref="H38:N38" si="33">H39+H40</f>
        <v>0</v>
      </c>
      <c r="I38" s="2">
        <f t="shared" si="33"/>
        <v>0</v>
      </c>
      <c r="J38" s="2">
        <f t="shared" si="33"/>
        <v>0</v>
      </c>
      <c r="K38" s="2">
        <f t="shared" si="33"/>
        <v>0</v>
      </c>
      <c r="L38" s="2">
        <f t="shared" ref="L38:M38" si="34">L39+L40</f>
        <v>0</v>
      </c>
      <c r="M38" s="2">
        <f t="shared" si="34"/>
        <v>0</v>
      </c>
      <c r="N38" s="2">
        <f t="shared" si="33"/>
        <v>0</v>
      </c>
    </row>
    <row r="39" spans="2:15" ht="21.75" customHeight="1" x14ac:dyDescent="0.3">
      <c r="B39" s="31"/>
      <c r="C39" s="28"/>
      <c r="D39" s="7" t="s">
        <v>3</v>
      </c>
      <c r="E39" s="2">
        <f t="shared" si="25"/>
        <v>4327470.33</v>
      </c>
      <c r="F39" s="15">
        <v>1106645.77</v>
      </c>
      <c r="G39" s="2">
        <v>3220824.56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</row>
    <row r="40" spans="2:15" ht="21.75" customHeight="1" x14ac:dyDescent="0.3">
      <c r="B40" s="31"/>
      <c r="C40" s="28"/>
      <c r="D40" s="7" t="s">
        <v>4</v>
      </c>
      <c r="E40" s="2">
        <f t="shared" si="25"/>
        <v>12860487.390000001</v>
      </c>
      <c r="F40" s="2">
        <v>1997892.74</v>
      </c>
      <c r="G40" s="2">
        <v>10862594.65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2:15" ht="21.75" customHeight="1" x14ac:dyDescent="0.3">
      <c r="B41" s="32"/>
      <c r="C41" s="29"/>
      <c r="D41" s="7" t="s">
        <v>5</v>
      </c>
      <c r="E41" s="2">
        <f t="shared" si="25"/>
        <v>2891870.7199999997</v>
      </c>
      <c r="F41" s="2">
        <v>1490556.49</v>
      </c>
      <c r="G41" s="2">
        <v>1401314.23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</row>
    <row r="42" spans="2:15" ht="31.5" customHeight="1" x14ac:dyDescent="0.3">
      <c r="B42" s="31" t="s">
        <v>30</v>
      </c>
      <c r="C42" s="28" t="s">
        <v>10</v>
      </c>
      <c r="D42" s="21" t="s">
        <v>6</v>
      </c>
      <c r="E42" s="2">
        <f t="shared" si="25"/>
        <v>0</v>
      </c>
      <c r="F42" s="2">
        <f t="shared" ref="F42:K42" si="35">F43+F44+F45</f>
        <v>0</v>
      </c>
      <c r="G42" s="2">
        <f>G43+G44+G45</f>
        <v>0</v>
      </c>
      <c r="H42" s="2">
        <f t="shared" si="35"/>
        <v>0</v>
      </c>
      <c r="I42" s="8">
        <f t="shared" si="35"/>
        <v>0</v>
      </c>
      <c r="J42" s="8">
        <f t="shared" si="35"/>
        <v>0</v>
      </c>
      <c r="K42" s="8">
        <f t="shared" si="35"/>
        <v>0</v>
      </c>
      <c r="L42" s="8">
        <f t="shared" ref="L42:N42" si="36">L43+L44+L45</f>
        <v>0</v>
      </c>
      <c r="M42" s="8">
        <f t="shared" ref="M42" si="37">M43+M44+M45</f>
        <v>0</v>
      </c>
      <c r="N42" s="8">
        <f t="shared" si="36"/>
        <v>0</v>
      </c>
    </row>
    <row r="43" spans="2:15" ht="31.5" customHeight="1" x14ac:dyDescent="0.3">
      <c r="B43" s="32"/>
      <c r="C43" s="28"/>
      <c r="D43" s="7" t="s">
        <v>3</v>
      </c>
      <c r="E43" s="2">
        <f t="shared" si="25"/>
        <v>0</v>
      </c>
      <c r="F43" s="2">
        <v>0</v>
      </c>
      <c r="G43" s="2">
        <v>0</v>
      </c>
      <c r="H43" s="2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</row>
    <row r="44" spans="2:15" ht="31.5" customHeight="1" x14ac:dyDescent="0.3">
      <c r="B44" s="32"/>
      <c r="C44" s="28"/>
      <c r="D44" s="7" t="s">
        <v>4</v>
      </c>
      <c r="E44" s="2">
        <f t="shared" si="25"/>
        <v>0</v>
      </c>
      <c r="F44" s="2">
        <v>0</v>
      </c>
      <c r="G44" s="2">
        <v>0</v>
      </c>
      <c r="H44" s="2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</row>
    <row r="45" spans="2:15" ht="31.5" customHeight="1" x14ac:dyDescent="0.3">
      <c r="B45" s="32"/>
      <c r="C45" s="28"/>
      <c r="D45" s="7" t="s">
        <v>5</v>
      </c>
      <c r="E45" s="2">
        <f t="shared" si="25"/>
        <v>0</v>
      </c>
      <c r="F45" s="2">
        <v>0</v>
      </c>
      <c r="G45" s="2">
        <v>0</v>
      </c>
      <c r="H45" s="2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1"/>
    </row>
    <row r="46" spans="2:15" ht="36.75" customHeight="1" x14ac:dyDescent="0.3">
      <c r="B46" s="33" t="s">
        <v>43</v>
      </c>
      <c r="C46" s="28" t="s">
        <v>33</v>
      </c>
      <c r="D46" s="7" t="s">
        <v>6</v>
      </c>
      <c r="E46" s="2">
        <f t="shared" si="25"/>
        <v>0</v>
      </c>
      <c r="F46" s="2">
        <f>F48</f>
        <v>0</v>
      </c>
      <c r="G46" s="2">
        <f t="shared" ref="G46:J46" si="38">G48</f>
        <v>0</v>
      </c>
      <c r="H46" s="2">
        <f t="shared" si="38"/>
        <v>0</v>
      </c>
      <c r="I46" s="2">
        <f t="shared" si="38"/>
        <v>0</v>
      </c>
      <c r="J46" s="2">
        <f t="shared" si="38"/>
        <v>0</v>
      </c>
      <c r="K46" s="2">
        <f>K48</f>
        <v>0</v>
      </c>
      <c r="L46" s="2">
        <f>L48</f>
        <v>0</v>
      </c>
      <c r="M46" s="2">
        <f>M48</f>
        <v>0</v>
      </c>
      <c r="N46" s="2">
        <f>N48</f>
        <v>0</v>
      </c>
      <c r="O46" s="1"/>
    </row>
    <row r="47" spans="2:15" ht="36.75" customHeight="1" x14ac:dyDescent="0.3">
      <c r="B47" s="33"/>
      <c r="C47" s="29"/>
      <c r="D47" s="7" t="s">
        <v>3</v>
      </c>
      <c r="E47" s="2">
        <f t="shared" si="25"/>
        <v>0</v>
      </c>
      <c r="F47" s="2">
        <v>0</v>
      </c>
      <c r="G47" s="2">
        <v>0</v>
      </c>
      <c r="H47" s="2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1"/>
    </row>
    <row r="48" spans="2:15" ht="52.5" customHeight="1" x14ac:dyDescent="0.3">
      <c r="B48" s="21" t="s">
        <v>32</v>
      </c>
      <c r="C48" s="21" t="s">
        <v>33</v>
      </c>
      <c r="D48" s="7" t="s">
        <v>3</v>
      </c>
      <c r="E48" s="2">
        <f t="shared" si="25"/>
        <v>0</v>
      </c>
      <c r="F48" s="2">
        <v>0</v>
      </c>
      <c r="G48" s="2">
        <v>0</v>
      </c>
      <c r="H48" s="2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1" t="s">
        <v>37</v>
      </c>
    </row>
    <row r="49" spans="2:15" ht="28.5" customHeight="1" x14ac:dyDescent="0.3">
      <c r="B49" s="9"/>
      <c r="C49" s="9"/>
      <c r="D49" s="13"/>
      <c r="E49" s="14"/>
      <c r="F49" s="9"/>
      <c r="G49" s="9"/>
      <c r="H49" s="9"/>
      <c r="N49" s="1"/>
      <c r="O49" s="1"/>
    </row>
    <row r="50" spans="2:15" ht="23.25" customHeight="1" x14ac:dyDescent="0.3">
      <c r="B50" s="9"/>
      <c r="C50" s="9"/>
      <c r="D50" s="13"/>
      <c r="E50" s="14"/>
      <c r="F50" s="9"/>
      <c r="G50" s="9"/>
      <c r="H50" s="9"/>
      <c r="N50" s="1"/>
      <c r="O50" s="1"/>
    </row>
    <row r="51" spans="2:15" ht="30.75" customHeight="1" x14ac:dyDescent="0.4">
      <c r="B51" s="20" t="s">
        <v>44</v>
      </c>
      <c r="C51" s="9"/>
      <c r="D51" s="13"/>
      <c r="E51" s="14"/>
      <c r="F51" s="44" t="s">
        <v>45</v>
      </c>
      <c r="G51" s="44"/>
      <c r="H51" s="44"/>
      <c r="I51" s="44"/>
      <c r="J51" s="44"/>
      <c r="K51" s="44"/>
      <c r="L51" s="44"/>
      <c r="N51" s="1"/>
      <c r="O51" s="1"/>
    </row>
  </sheetData>
  <mergeCells count="27">
    <mergeCell ref="F51:L51"/>
    <mergeCell ref="B46:B47"/>
    <mergeCell ref="B25:B28"/>
    <mergeCell ref="C25:C28"/>
    <mergeCell ref="B21:B24"/>
    <mergeCell ref="C42:C45"/>
    <mergeCell ref="C38:C41"/>
    <mergeCell ref="C46:C47"/>
    <mergeCell ref="C34:C37"/>
    <mergeCell ref="B34:B37"/>
    <mergeCell ref="B42:B45"/>
    <mergeCell ref="B38:B41"/>
    <mergeCell ref="F9:N9"/>
    <mergeCell ref="C21:C24"/>
    <mergeCell ref="B17:B20"/>
    <mergeCell ref="B7:N7"/>
    <mergeCell ref="J1:N1"/>
    <mergeCell ref="I2:N2"/>
    <mergeCell ref="I3:N3"/>
    <mergeCell ref="I5:N5"/>
    <mergeCell ref="C9:C10"/>
    <mergeCell ref="E9:E10"/>
    <mergeCell ref="D9:D10"/>
    <mergeCell ref="B9:B10"/>
    <mergeCell ref="B12:B16"/>
    <mergeCell ref="C12:C16"/>
    <mergeCell ref="C17:C20"/>
  </mergeCells>
  <phoneticPr fontId="1" type="noConversion"/>
  <pageMargins left="0.39370078740157483" right="0.19685039370078741" top="0.19685039370078741" bottom="0.19685039370078741" header="0.51181102362204722" footer="0.43307086614173229"/>
  <pageSetup paperSize="9" scale="61" fitToHeight="0" orientation="landscape" r:id="rId1"/>
  <rowBreaks count="1" manualBreakCount="1">
    <brk id="31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2014-11-12T17:12:36Z</cp:lastPrinted>
  <dcterms:created xsi:type="dcterms:W3CDTF">2006-09-16T00:00:00Z</dcterms:created>
  <dcterms:modified xsi:type="dcterms:W3CDTF">2025-11-26T05:58:51Z</dcterms:modified>
</cp:coreProperties>
</file>