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Выпуски Оф.Усолье 2025\Выпуск №38 от 03.10.2025\Направлено в работу\1705-па_26.09.2025\"/>
    </mc:Choice>
  </mc:AlternateContent>
  <xr:revisionPtr revIDLastSave="0" documentId="13_ncr:1_{8E6D0474-FFCA-481E-89D8-E7F790C06F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 1" sheetId="1" r:id="rId1"/>
  </sheets>
  <externalReferences>
    <externalReference r:id="rId2"/>
  </externalReferences>
  <definedNames>
    <definedName name="_xlnm.Print_Area" localSheetId="0">'лист 1'!$A$1:$P$59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M28" i="1"/>
  <c r="M14" i="1"/>
  <c r="Q41" i="1" l="1"/>
  <c r="D42" i="1"/>
  <c r="E42" i="1"/>
  <c r="F42" i="1"/>
  <c r="G42" i="1"/>
  <c r="H42" i="1"/>
  <c r="I42" i="1"/>
  <c r="J42" i="1"/>
  <c r="K42" i="1"/>
  <c r="L42" i="1"/>
  <c r="C42" i="1"/>
  <c r="D40" i="1"/>
  <c r="E40" i="1"/>
  <c r="F40" i="1"/>
  <c r="G40" i="1"/>
  <c r="H40" i="1"/>
  <c r="I40" i="1"/>
  <c r="J40" i="1"/>
  <c r="K40" i="1"/>
  <c r="L40" i="1"/>
  <c r="M40" i="1"/>
  <c r="N40" i="1"/>
  <c r="O40" i="1"/>
  <c r="C40" i="1"/>
  <c r="P39" i="1" s="1"/>
  <c r="Q27" i="1"/>
  <c r="D28" i="1"/>
  <c r="E28" i="1"/>
  <c r="F28" i="1"/>
  <c r="G28" i="1"/>
  <c r="H28" i="1"/>
  <c r="I28" i="1"/>
  <c r="J28" i="1"/>
  <c r="K28" i="1"/>
  <c r="L28" i="1"/>
  <c r="C28" i="1"/>
  <c r="D26" i="1"/>
  <c r="E26" i="1"/>
  <c r="F26" i="1"/>
  <c r="G26" i="1"/>
  <c r="H26" i="1"/>
  <c r="I26" i="1"/>
  <c r="J26" i="1"/>
  <c r="K26" i="1"/>
  <c r="L26" i="1"/>
  <c r="M26" i="1"/>
  <c r="N26" i="1"/>
  <c r="O26" i="1"/>
  <c r="C26" i="1"/>
  <c r="P25" i="1" s="1"/>
  <c r="Q13" i="1"/>
  <c r="Q51" i="1" s="1"/>
  <c r="D14" i="1"/>
  <c r="E14" i="1"/>
  <c r="F14" i="1"/>
  <c r="G14" i="1"/>
  <c r="H14" i="1"/>
  <c r="I14" i="1"/>
  <c r="J14" i="1"/>
  <c r="K14" i="1"/>
  <c r="L14" i="1"/>
  <c r="C14" i="1"/>
  <c r="D12" i="1"/>
  <c r="E12" i="1"/>
  <c r="F12" i="1"/>
  <c r="G12" i="1"/>
  <c r="H12" i="1"/>
  <c r="I12" i="1"/>
  <c r="J12" i="1"/>
  <c r="K12" i="1"/>
  <c r="L12" i="1"/>
  <c r="M12" i="1"/>
  <c r="N12" i="1"/>
  <c r="O12" i="1"/>
  <c r="C12" i="1"/>
  <c r="P11" i="1" s="1"/>
  <c r="N16" i="1" l="1"/>
  <c r="L16" i="1"/>
  <c r="J16" i="1"/>
  <c r="H16" i="1"/>
  <c r="F16" i="1"/>
  <c r="E16" i="1"/>
  <c r="O16" i="1"/>
  <c r="M16" i="1"/>
  <c r="K16" i="1"/>
  <c r="I16" i="1"/>
  <c r="G16" i="1"/>
  <c r="D16" i="1"/>
  <c r="D43" i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C45" i="1" s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C47" i="1" s="1"/>
  <c r="D47" i="1" s="1"/>
  <c r="E47" i="1" s="1"/>
  <c r="F47" i="1" s="1"/>
  <c r="G47" i="1" s="1"/>
  <c r="H47" i="1" s="1"/>
  <c r="I47" i="1" s="1"/>
  <c r="J47" i="1" s="1"/>
  <c r="K47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C33" i="1" s="1"/>
  <c r="D33" i="1" s="1"/>
  <c r="E33" i="1" s="1"/>
  <c r="F33" i="1" s="1"/>
  <c r="G33" i="1" s="1"/>
  <c r="H33" i="1" s="1"/>
  <c r="I33" i="1" s="1"/>
  <c r="J33" i="1" s="1"/>
  <c r="K33" i="1" s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D11" i="1" l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C19" i="1" s="1"/>
  <c r="D19" i="1" s="1"/>
  <c r="E19" i="1" s="1"/>
  <c r="F19" i="1" s="1"/>
  <c r="G19" i="1" s="1"/>
  <c r="H19" i="1" s="1"/>
  <c r="I19" i="1" s="1"/>
  <c r="J19" i="1" s="1"/>
  <c r="K19" i="1" s="1"/>
  <c r="O11" i="1" l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<sst xmlns="http://schemas.openxmlformats.org/spreadsheetml/2006/main" count="62" uniqueCount="26">
  <si>
    <t>Наименование показателей</t>
  </si>
  <si>
    <t>Период действия концессионного соглашения</t>
  </si>
  <si>
    <t>i</t>
  </si>
  <si>
    <t>i+1</t>
  </si>
  <si>
    <t>i+2</t>
  </si>
  <si>
    <t>i+3</t>
  </si>
  <si>
    <t>i+4</t>
  </si>
  <si>
    <t>i+5</t>
  </si>
  <si>
    <t>i+6</t>
  </si>
  <si>
    <t>i+7</t>
  </si>
  <si>
    <t>i+8</t>
  </si>
  <si>
    <t>i+9</t>
  </si>
  <si>
    <t>i+10</t>
  </si>
  <si>
    <t>i+11</t>
  </si>
  <si>
    <t>i+….</t>
  </si>
  <si>
    <t>Сумма валовой выручки</t>
  </si>
  <si>
    <t>Изменение к предыдущему году, %</t>
  </si>
  <si>
    <t>Минимальный объем необходимой  валовой выручки, получаемой Концессионером в рамках реализации Концессионного соглашения</t>
  </si>
  <si>
    <t>к концессионному соглашению</t>
  </si>
  <si>
    <t>Общая сумма, тыс.руб.               без НДС</t>
  </si>
  <si>
    <t>Приложение № 6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</si>
  <si>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</si>
  <si>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Таблица 6.1. В сфере водоснабжения (питьевая вода)</t>
  </si>
  <si>
    <t>Таблица 6.2. В сфере водоснабжения (техническая вода)</t>
  </si>
  <si>
    <t>Таблица 6.3. В сфере водоотведения</t>
  </si>
  <si>
    <t xml:space="preserve">от 26.09.2025 №1705-па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</si>
</sst>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" fontId="3" fillId="3" borderId="9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1" fontId="3" fillId="3" borderId="13" xfId="0" applyNumberFormat="1" applyFont="1" applyFill="1" applyBorder="1" applyAlignment="1">
      <alignment horizontal="center"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/>
    </xf>
    <xf numFmtId="164" fontId="3" fillId="0" borderId="13" xfId="1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/>
    </xf>
    <xf numFmtId="1" fontId="3" fillId="3" borderId="19" xfId="0" applyNumberFormat="1" applyFont="1" applyFill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&#1050;&#1086;&#1085;&#1094;&#1077;&#1089;&#1089;&#1080;&#1103;%20&#1080;&#1102;&#1083;&#1100;%202025%20&#1075;.%20(&#1089;%20&#1091;&#1095;&#1077;&#1090;&#1086;&#1084;%20&#1079;&#1072;&#1084;&#1077;&#1095;&#1072;&#1085;&#1080;&#1081;%20&#1057;&#1058;&#1048;&#1054;)\!!!&#1056;&#1072;&#1089;&#1095;&#1077;&#1090;%20&#1090;&#1072;&#1088;&#1080;&#1092;&#1086;&#1074;%20&#1085;&#1072;%202026-2048%20(&#1087;&#1086;%20&#1076;&#1072;&#1085;&#1085;&#1099;&#1084;%20&#1057;&#1058;&#1048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ит.вода"/>
      <sheetName val="Техн.вода"/>
      <sheetName val="Водоотв"/>
      <sheetName val="Расчет прибыли"/>
      <sheetName val="сбытовые"/>
    </sheetNames>
    <sheetDataSet>
      <sheetData sheetId="0">
        <row r="140">
          <cell r="N140">
            <v>280137.95</v>
          </cell>
          <cell r="O140">
            <v>290595.95</v>
          </cell>
          <cell r="P140">
            <v>299987.53000000003</v>
          </cell>
          <cell r="Q140">
            <v>309701.26</v>
          </cell>
          <cell r="R140">
            <v>319748.75</v>
          </cell>
          <cell r="S140">
            <v>330142.05</v>
          </cell>
          <cell r="T140">
            <v>340893.64</v>
          </cell>
          <cell r="U140">
            <v>352016.44</v>
          </cell>
          <cell r="V140">
            <v>363523.98999999993</v>
          </cell>
          <cell r="W140">
            <v>375430.20999999996</v>
          </cell>
          <cell r="X140">
            <v>387749.61999999994</v>
          </cell>
          <cell r="Y140">
            <v>400497.26999999996</v>
          </cell>
          <cell r="Z140">
            <v>413688.83999999997</v>
          </cell>
          <cell r="AA140">
            <v>427340.54000000004</v>
          </cell>
          <cell r="AB140">
            <v>441469.25999999995</v>
          </cell>
          <cell r="AC140">
            <v>456092.50999999995</v>
          </cell>
          <cell r="AD140">
            <v>471228.51999999996</v>
          </cell>
          <cell r="AE140">
            <v>486896.19999999995</v>
          </cell>
          <cell r="AF140">
            <v>503115.16</v>
          </cell>
          <cell r="AG140">
            <v>519905.83999999991</v>
          </cell>
          <cell r="AH140">
            <v>537289.43999999994</v>
          </cell>
          <cell r="AI140">
            <v>555287.99</v>
          </cell>
          <cell r="AJ140">
            <v>573924.41</v>
          </cell>
          <cell r="AK140">
            <v>555621.86</v>
          </cell>
          <cell r="AX140">
            <v>9992285.2299999986</v>
          </cell>
        </row>
      </sheetData>
      <sheetData sheetId="1">
        <row r="139">
          <cell r="N139">
            <v>43125.890000000007</v>
          </cell>
          <cell r="O139">
            <v>44943.950000000004</v>
          </cell>
          <cell r="P139">
            <v>46470.58</v>
          </cell>
          <cell r="Q139">
            <v>48054.400000000001</v>
          </cell>
          <cell r="R139">
            <v>49697.3</v>
          </cell>
          <cell r="S139">
            <v>51401.91</v>
          </cell>
          <cell r="T139">
            <v>53170.41</v>
          </cell>
          <cell r="U139">
            <v>55005.509999999995</v>
          </cell>
          <cell r="V139">
            <v>56909.84</v>
          </cell>
          <cell r="W139">
            <v>58886.11</v>
          </cell>
          <cell r="X139">
            <v>60937.05</v>
          </cell>
          <cell r="Y139">
            <v>63065.380000000005</v>
          </cell>
          <cell r="Z139">
            <v>65274.74</v>
          </cell>
          <cell r="AA139">
            <v>67568.070000000007</v>
          </cell>
          <cell r="AB139">
            <v>69948.61</v>
          </cell>
          <cell r="AC139">
            <v>72419.92</v>
          </cell>
          <cell r="AD139">
            <v>74985.66</v>
          </cell>
          <cell r="AE139">
            <v>77649.490000000005</v>
          </cell>
          <cell r="AF139">
            <v>80415.48</v>
          </cell>
          <cell r="AG139">
            <v>83287.72</v>
          </cell>
          <cell r="AH139">
            <v>86270.37999999999</v>
          </cell>
          <cell r="AI139">
            <v>89367.86</v>
          </cell>
          <cell r="AJ139">
            <v>86757.97</v>
          </cell>
          <cell r="AK139">
            <v>89889.01</v>
          </cell>
          <cell r="AY139">
            <v>1575503.2400000002</v>
          </cell>
        </row>
      </sheetData>
      <sheetData sheetId="2">
        <row r="141">
          <cell r="N141">
            <v>302444.11</v>
          </cell>
          <cell r="O141">
            <v>313951.74</v>
          </cell>
          <cell r="P141">
            <v>324071.80999999994</v>
          </cell>
          <cell r="Q141">
            <v>334541.71000000002</v>
          </cell>
          <cell r="R141">
            <v>345374.1</v>
          </cell>
          <cell r="S141">
            <v>356582.23000000004</v>
          </cell>
          <cell r="T141">
            <v>368179.72</v>
          </cell>
          <cell r="U141">
            <v>380180.83999999997</v>
          </cell>
          <cell r="V141">
            <v>392600.35</v>
          </cell>
          <cell r="W141">
            <v>405453.54999999993</v>
          </cell>
          <cell r="X141">
            <v>418756.42</v>
          </cell>
          <cell r="Y141">
            <v>432525.45</v>
          </cell>
          <cell r="Z141">
            <v>446777.86</v>
          </cell>
          <cell r="AA141">
            <v>461531.48</v>
          </cell>
          <cell r="AB141">
            <v>476804.92</v>
          </cell>
          <cell r="AC141">
            <v>492617.35999999993</v>
          </cell>
          <cell r="AD141">
            <v>508988.92</v>
          </cell>
          <cell r="AE141">
            <v>525940.32999999996</v>
          </cell>
          <cell r="AF141">
            <v>543493.29999999993</v>
          </cell>
          <cell r="AG141">
            <v>546941.13</v>
          </cell>
          <cell r="AH141">
            <v>550049.05999999994</v>
          </cell>
          <cell r="AI141">
            <v>568522.53</v>
          </cell>
          <cell r="AJ141">
            <v>581931.59000000008</v>
          </cell>
          <cell r="AK141">
            <v>600649.31999999995</v>
          </cell>
          <cell r="AY141">
            <v>10678909.829999998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8"/>
  <sheetViews>
    <sheetView tabSelected="1" view="pageBreakPreview" topLeftCell="D1" zoomScale="90" zoomScaleNormal="90" zoomScaleSheetLayoutView="90" workbookViewId="0">
      <selection activeCell="O4" sqref="O4"/>
    </sheetView>
  </sheetViews>
  <sheetFormatPr defaultRowHeight="14.5" outlineLevelRow="1" x14ac:dyDescent="0.35"/>
  <cols>
    <col min="1" max="1" width="4" customWidth="1"/>
    <col min="2" max="2" width="28" customWidth="1"/>
    <col min="3" max="15" width="12.7265625" customWidth="1"/>
    <col min="16" max="16" width="16.81640625" customWidth="1"/>
    <col min="17" max="17" width="14.54296875" style="32" customWidth="1"/>
  </cols>
  <sheetData>
    <row r="1" spans="2:17" ht="18" x14ac:dyDescent="0.4">
      <c r="P1" s="19" t="s">
        <v>20</v>
      </c>
    </row>
    <row r="2" spans="2:17" ht="18" x14ac:dyDescent="0.4">
      <c r="P2" s="19" t="s">
        <v>18</v>
      </c>
    </row>
    <row r="3" spans="2:17" ht="18" x14ac:dyDescent="0.4">
      <c r="P3" s="19" t="s">
        <v>25</v>
      </c>
    </row>
    <row r="4" spans="2:17" ht="18" x14ac:dyDescent="0.4">
      <c r="P4" s="19"/>
    </row>
    <row r="5" spans="2:17" x14ac:dyDescent="0.35">
      <c r="P5" s="18"/>
    </row>
    <row r="6" spans="2:17" ht="17.5" x14ac:dyDescent="0.35">
      <c r="B6" s="41" t="s">
        <v>17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8" spans="2:17" ht="18" thickBot="1" x14ac:dyDescent="0.4">
      <c r="B8" s="17" t="s">
        <v>22</v>
      </c>
    </row>
    <row r="9" spans="2:17" ht="23.25" customHeight="1" thickBot="1" x14ac:dyDescent="0.4">
      <c r="B9" s="48" t="s">
        <v>0</v>
      </c>
      <c r="C9" s="46" t="s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53" t="s">
        <v>19</v>
      </c>
    </row>
    <row r="10" spans="2:17" ht="23.25" customHeight="1" thickBot="1" x14ac:dyDescent="0.4">
      <c r="B10" s="49"/>
      <c r="C10" s="21" t="s">
        <v>2</v>
      </c>
      <c r="D10" s="21" t="s">
        <v>3</v>
      </c>
      <c r="E10" s="21" t="s">
        <v>4</v>
      </c>
      <c r="F10" s="21" t="s">
        <v>5</v>
      </c>
      <c r="G10" s="21" t="s">
        <v>6</v>
      </c>
      <c r="H10" s="21" t="s">
        <v>7</v>
      </c>
      <c r="I10" s="21" t="s">
        <v>8</v>
      </c>
      <c r="J10" s="21" t="s">
        <v>9</v>
      </c>
      <c r="K10" s="21" t="s">
        <v>10</v>
      </c>
      <c r="L10" s="21" t="s">
        <v>11</v>
      </c>
      <c r="M10" s="21" t="s">
        <v>12</v>
      </c>
      <c r="N10" s="21" t="s">
        <v>13</v>
      </c>
      <c r="O10" s="21" t="s">
        <v>14</v>
      </c>
      <c r="P10" s="54"/>
    </row>
    <row r="11" spans="2:17" ht="16.5" customHeight="1" x14ac:dyDescent="0.35">
      <c r="B11" s="52" t="s">
        <v>15</v>
      </c>
      <c r="C11" s="2">
        <v>2026</v>
      </c>
      <c r="D11" s="3">
        <f t="shared" ref="D11:O11" si="0">C11+1</f>
        <v>2027</v>
      </c>
      <c r="E11" s="3">
        <f t="shared" si="0"/>
        <v>2028</v>
      </c>
      <c r="F11" s="3">
        <f t="shared" si="0"/>
        <v>2029</v>
      </c>
      <c r="G11" s="3">
        <f t="shared" si="0"/>
        <v>2030</v>
      </c>
      <c r="H11" s="3">
        <f t="shared" si="0"/>
        <v>2031</v>
      </c>
      <c r="I11" s="3">
        <f t="shared" si="0"/>
        <v>2032</v>
      </c>
      <c r="J11" s="3">
        <f t="shared" si="0"/>
        <v>2033</v>
      </c>
      <c r="K11" s="3">
        <f t="shared" si="0"/>
        <v>2034</v>
      </c>
      <c r="L11" s="3">
        <f t="shared" si="0"/>
        <v>2035</v>
      </c>
      <c r="M11" s="3">
        <f t="shared" si="0"/>
        <v>2036</v>
      </c>
      <c r="N11" s="3">
        <f t="shared" si="0"/>
        <v>2037</v>
      </c>
      <c r="O11" s="4">
        <f t="shared" si="0"/>
        <v>2038</v>
      </c>
      <c r="P11" s="55">
        <f>C12+D12+E12+F12+G12+H12+I12+J12+K12+L12+M12+N12+O12+C14+D14+E14+F14+G14+H14+I14+J14+K14+L14+M14+N14+O14</f>
        <v>9992285.2299999986</v>
      </c>
    </row>
    <row r="12" spans="2:17" ht="15.5" x14ac:dyDescent="0.35">
      <c r="B12" s="50"/>
      <c r="C12" s="35">
        <f>[1]пит.вода!N140</f>
        <v>280137.95</v>
      </c>
      <c r="D12" s="36">
        <f>[1]пит.вода!O140</f>
        <v>290595.95</v>
      </c>
      <c r="E12" s="36">
        <f>[1]пит.вода!P140</f>
        <v>299987.53000000003</v>
      </c>
      <c r="F12" s="36">
        <f>[1]пит.вода!Q140</f>
        <v>309701.26</v>
      </c>
      <c r="G12" s="36">
        <f>[1]пит.вода!R140</f>
        <v>319748.75</v>
      </c>
      <c r="H12" s="36">
        <f>[1]пит.вода!S140</f>
        <v>330142.05</v>
      </c>
      <c r="I12" s="36">
        <f>[1]пит.вода!T140</f>
        <v>340893.64</v>
      </c>
      <c r="J12" s="36">
        <f>[1]пит.вода!U140</f>
        <v>352016.44</v>
      </c>
      <c r="K12" s="36">
        <f>[1]пит.вода!V140</f>
        <v>363523.98999999993</v>
      </c>
      <c r="L12" s="36">
        <f>[1]пит.вода!W140</f>
        <v>375430.20999999996</v>
      </c>
      <c r="M12" s="36">
        <f>[1]пит.вода!X140</f>
        <v>387749.61999999994</v>
      </c>
      <c r="N12" s="36">
        <f>[1]пит.вода!Y140</f>
        <v>400497.26999999996</v>
      </c>
      <c r="O12" s="37">
        <f>[1]пит.вода!Z140</f>
        <v>413688.83999999997</v>
      </c>
      <c r="P12" s="56"/>
    </row>
    <row r="13" spans="2:17" ht="15.5" x14ac:dyDescent="0.35">
      <c r="B13" s="50"/>
      <c r="C13" s="14">
        <f>O11+1</f>
        <v>2039</v>
      </c>
      <c r="D13" s="7">
        <f>C13+1</f>
        <v>2040</v>
      </c>
      <c r="E13" s="7">
        <f t="shared" ref="E13:M13" si="1">D13+1</f>
        <v>2041</v>
      </c>
      <c r="F13" s="7">
        <f t="shared" si="1"/>
        <v>2042</v>
      </c>
      <c r="G13" s="7">
        <f t="shared" si="1"/>
        <v>2043</v>
      </c>
      <c r="H13" s="7">
        <f t="shared" si="1"/>
        <v>2044</v>
      </c>
      <c r="I13" s="7">
        <f t="shared" si="1"/>
        <v>2045</v>
      </c>
      <c r="J13" s="7">
        <f t="shared" si="1"/>
        <v>2046</v>
      </c>
      <c r="K13" s="7">
        <f t="shared" si="1"/>
        <v>2047</v>
      </c>
      <c r="L13" s="7">
        <f t="shared" si="1"/>
        <v>2048</v>
      </c>
      <c r="M13" s="7">
        <f t="shared" si="1"/>
        <v>2049</v>
      </c>
      <c r="N13" s="7"/>
      <c r="O13" s="8"/>
      <c r="P13" s="56"/>
      <c r="Q13" s="33">
        <f>[1]пит.вода!$AX$140</f>
        <v>9992285.2299999986</v>
      </c>
    </row>
    <row r="14" spans="2:17" ht="16" thickBot="1" x14ac:dyDescent="0.4">
      <c r="B14" s="51"/>
      <c r="C14" s="38">
        <f>[1]пит.вода!AA140</f>
        <v>427340.54000000004</v>
      </c>
      <c r="D14" s="39">
        <f>[1]пит.вода!AB140</f>
        <v>441469.25999999995</v>
      </c>
      <c r="E14" s="39">
        <f>[1]пит.вода!AC140</f>
        <v>456092.50999999995</v>
      </c>
      <c r="F14" s="39">
        <f>[1]пит.вода!AD140</f>
        <v>471228.51999999996</v>
      </c>
      <c r="G14" s="39">
        <f>[1]пит.вода!AE140</f>
        <v>486896.19999999995</v>
      </c>
      <c r="H14" s="39">
        <f>[1]пит.вода!AF140</f>
        <v>503115.16</v>
      </c>
      <c r="I14" s="39">
        <f>[1]пит.вода!AG140</f>
        <v>519905.83999999991</v>
      </c>
      <c r="J14" s="39">
        <f>[1]пит.вода!AH140</f>
        <v>537289.43999999994</v>
      </c>
      <c r="K14" s="39">
        <f>[1]пит.вода!AI140</f>
        <v>555287.99</v>
      </c>
      <c r="L14" s="39">
        <f>[1]пит.вода!AJ140</f>
        <v>573924.41</v>
      </c>
      <c r="M14" s="39">
        <f>[1]пит.вода!AK140</f>
        <v>555621.86</v>
      </c>
      <c r="N14" s="25"/>
      <c r="O14" s="34"/>
      <c r="P14" s="57"/>
      <c r="Q14" s="33"/>
    </row>
    <row r="15" spans="2:17" ht="15.5" hidden="1" outlineLevel="1" x14ac:dyDescent="0.35">
      <c r="B15" s="50" t="s">
        <v>16</v>
      </c>
      <c r="C15" s="22">
        <v>2023</v>
      </c>
      <c r="D15" s="23">
        <f t="shared" ref="D15:O15" si="2">C15+1</f>
        <v>2024</v>
      </c>
      <c r="E15" s="23">
        <f t="shared" si="2"/>
        <v>2025</v>
      </c>
      <c r="F15" s="23">
        <f t="shared" si="2"/>
        <v>2026</v>
      </c>
      <c r="G15" s="23">
        <f t="shared" si="2"/>
        <v>2027</v>
      </c>
      <c r="H15" s="23">
        <f t="shared" si="2"/>
        <v>2028</v>
      </c>
      <c r="I15" s="23">
        <f t="shared" si="2"/>
        <v>2029</v>
      </c>
      <c r="J15" s="23">
        <f t="shared" si="2"/>
        <v>2030</v>
      </c>
      <c r="K15" s="23">
        <f t="shared" si="2"/>
        <v>2031</v>
      </c>
      <c r="L15" s="23">
        <f t="shared" si="2"/>
        <v>2032</v>
      </c>
      <c r="M15" s="23">
        <f t="shared" si="2"/>
        <v>2033</v>
      </c>
      <c r="N15" s="23">
        <f t="shared" si="2"/>
        <v>2034</v>
      </c>
      <c r="O15" s="24">
        <f t="shared" si="2"/>
        <v>2035</v>
      </c>
      <c r="P15" s="58"/>
    </row>
    <row r="16" spans="2:17" ht="15.5" hidden="1" outlineLevel="1" x14ac:dyDescent="0.35">
      <c r="B16" s="50"/>
      <c r="C16" s="13"/>
      <c r="D16" s="20">
        <f t="shared" ref="D16:O16" si="3">D12/C12</f>
        <v>1.0373316075169394</v>
      </c>
      <c r="E16" s="20">
        <f t="shared" si="3"/>
        <v>1.0323183444229007</v>
      </c>
      <c r="F16" s="20">
        <f t="shared" si="3"/>
        <v>1.0323804459472032</v>
      </c>
      <c r="G16" s="20">
        <f t="shared" si="3"/>
        <v>1.032442522190578</v>
      </c>
      <c r="H16" s="20">
        <f t="shared" si="3"/>
        <v>1.0325045836770277</v>
      </c>
      <c r="I16" s="20">
        <f t="shared" si="3"/>
        <v>1.0325665573349412</v>
      </c>
      <c r="J16" s="20">
        <f t="shared" si="3"/>
        <v>1.03262835880423</v>
      </c>
      <c r="K16" s="20">
        <f t="shared" si="3"/>
        <v>1.03269037661991</v>
      </c>
      <c r="L16" s="20">
        <f t="shared" si="3"/>
        <v>1.0327522263386248</v>
      </c>
      <c r="M16" s="20">
        <f t="shared" si="3"/>
        <v>1.0328141147724899</v>
      </c>
      <c r="N16" s="20">
        <f t="shared" si="3"/>
        <v>1.0328759832182428</v>
      </c>
      <c r="O16" s="20">
        <f t="shared" si="3"/>
        <v>1.0329379773300327</v>
      </c>
      <c r="P16" s="58"/>
    </row>
    <row r="17" spans="2:17" ht="15.5" hidden="1" outlineLevel="1" x14ac:dyDescent="0.35">
      <c r="B17" s="50"/>
      <c r="C17" s="14">
        <f>O15+1</f>
        <v>2036</v>
      </c>
      <c r="D17" s="7">
        <f>C17+1</f>
        <v>2037</v>
      </c>
      <c r="E17" s="7">
        <f t="shared" ref="E17:O17" si="4">D17+1</f>
        <v>2038</v>
      </c>
      <c r="F17" s="7">
        <f t="shared" si="4"/>
        <v>2039</v>
      </c>
      <c r="G17" s="7">
        <f t="shared" si="4"/>
        <v>2040</v>
      </c>
      <c r="H17" s="7">
        <f t="shared" si="4"/>
        <v>2041</v>
      </c>
      <c r="I17" s="7">
        <f t="shared" si="4"/>
        <v>2042</v>
      </c>
      <c r="J17" s="7">
        <f t="shared" si="4"/>
        <v>2043</v>
      </c>
      <c r="K17" s="7">
        <f t="shared" si="4"/>
        <v>2044</v>
      </c>
      <c r="L17" s="7">
        <f t="shared" si="4"/>
        <v>2045</v>
      </c>
      <c r="M17" s="7">
        <f t="shared" si="4"/>
        <v>2046</v>
      </c>
      <c r="N17" s="7">
        <f t="shared" si="4"/>
        <v>2047</v>
      </c>
      <c r="O17" s="8">
        <f t="shared" si="4"/>
        <v>2048</v>
      </c>
      <c r="P17" s="58"/>
    </row>
    <row r="18" spans="2:17" ht="15.5" hidden="1" outlineLevel="1" x14ac:dyDescent="0.35">
      <c r="B18" s="50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58"/>
    </row>
    <row r="19" spans="2:17" ht="15.5" hidden="1" outlineLevel="1" x14ac:dyDescent="0.35">
      <c r="B19" s="50"/>
      <c r="C19" s="14">
        <f>O17+1</f>
        <v>2049</v>
      </c>
      <c r="D19" s="7">
        <f>C19+1</f>
        <v>2050</v>
      </c>
      <c r="E19" s="7">
        <f t="shared" ref="E19:K19" si="5">D19+1</f>
        <v>2051</v>
      </c>
      <c r="F19" s="7">
        <f t="shared" si="5"/>
        <v>2052</v>
      </c>
      <c r="G19" s="7">
        <f t="shared" si="5"/>
        <v>2053</v>
      </c>
      <c r="H19" s="7">
        <f t="shared" si="5"/>
        <v>2054</v>
      </c>
      <c r="I19" s="7">
        <f t="shared" si="5"/>
        <v>2055</v>
      </c>
      <c r="J19" s="7">
        <f t="shared" si="5"/>
        <v>2056</v>
      </c>
      <c r="K19" s="7">
        <f t="shared" si="5"/>
        <v>2057</v>
      </c>
      <c r="L19" s="7"/>
      <c r="M19" s="7"/>
      <c r="N19" s="7"/>
      <c r="O19" s="8"/>
      <c r="P19" s="58"/>
    </row>
    <row r="20" spans="2:17" ht="16" hidden="1" outlineLevel="1" thickBot="1" x14ac:dyDescent="0.4">
      <c r="B20" s="51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59"/>
    </row>
    <row r="21" spans="2:17" collapsed="1" x14ac:dyDescent="0.35"/>
    <row r="22" spans="2:17" ht="18" thickBot="1" x14ac:dyDescent="0.4">
      <c r="B22" s="17" t="s">
        <v>23</v>
      </c>
    </row>
    <row r="23" spans="2:17" ht="23.25" customHeight="1" thickBot="1" x14ac:dyDescent="0.4">
      <c r="B23" s="48" t="s">
        <v>0</v>
      </c>
      <c r="C23" s="46" t="s">
        <v>1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53" t="s">
        <v>19</v>
      </c>
    </row>
    <row r="24" spans="2:17" ht="23.25" customHeight="1" thickBot="1" x14ac:dyDescent="0.4">
      <c r="B24" s="49"/>
      <c r="C24" s="21" t="s">
        <v>2</v>
      </c>
      <c r="D24" s="21" t="s">
        <v>3</v>
      </c>
      <c r="E24" s="21" t="s">
        <v>4</v>
      </c>
      <c r="F24" s="21" t="s">
        <v>5</v>
      </c>
      <c r="G24" s="21" t="s">
        <v>6</v>
      </c>
      <c r="H24" s="21" t="s">
        <v>7</v>
      </c>
      <c r="I24" s="21" t="s">
        <v>8</v>
      </c>
      <c r="J24" s="21" t="s">
        <v>9</v>
      </c>
      <c r="K24" s="21" t="s">
        <v>10</v>
      </c>
      <c r="L24" s="21" t="s">
        <v>11</v>
      </c>
      <c r="M24" s="21" t="s">
        <v>12</v>
      </c>
      <c r="N24" s="21" t="s">
        <v>13</v>
      </c>
      <c r="O24" s="21" t="s">
        <v>14</v>
      </c>
      <c r="P24" s="54"/>
    </row>
    <row r="25" spans="2:17" ht="15.5" x14ac:dyDescent="0.35">
      <c r="B25" s="52" t="s">
        <v>15</v>
      </c>
      <c r="C25" s="2">
        <v>2026</v>
      </c>
      <c r="D25" s="3">
        <f t="shared" ref="D25" si="6">C25+1</f>
        <v>2027</v>
      </c>
      <c r="E25" s="3">
        <f t="shared" ref="E25" si="7">D25+1</f>
        <v>2028</v>
      </c>
      <c r="F25" s="3">
        <f t="shared" ref="F25" si="8">E25+1</f>
        <v>2029</v>
      </c>
      <c r="G25" s="3">
        <f t="shared" ref="G25" si="9">F25+1</f>
        <v>2030</v>
      </c>
      <c r="H25" s="3">
        <f t="shared" ref="H25" si="10">G25+1</f>
        <v>2031</v>
      </c>
      <c r="I25" s="3">
        <f t="shared" ref="I25" si="11">H25+1</f>
        <v>2032</v>
      </c>
      <c r="J25" s="3">
        <f t="shared" ref="J25" si="12">I25+1</f>
        <v>2033</v>
      </c>
      <c r="K25" s="3">
        <f t="shared" ref="K25" si="13">J25+1</f>
        <v>2034</v>
      </c>
      <c r="L25" s="3">
        <f t="shared" ref="L25" si="14">K25+1</f>
        <v>2035</v>
      </c>
      <c r="M25" s="3">
        <f t="shared" ref="M25" si="15">L25+1</f>
        <v>2036</v>
      </c>
      <c r="N25" s="3">
        <f t="shared" ref="N25" si="16">M25+1</f>
        <v>2037</v>
      </c>
      <c r="O25" s="4">
        <f t="shared" ref="O25" si="17">N25+1</f>
        <v>2038</v>
      </c>
      <c r="P25" s="55">
        <f>C26+D26+E26+F26+G26+H26+I26+J26+K26+L26+M26+N26+O26+C28+D28+E28+F28+G28+H28+I28+J28+K28+L28+M28+N28+O28</f>
        <v>1575503.2400000002</v>
      </c>
    </row>
    <row r="26" spans="2:17" ht="15.5" x14ac:dyDescent="0.35">
      <c r="B26" s="50"/>
      <c r="C26" s="35">
        <f>[1]Техн.вода!N139</f>
        <v>43125.890000000007</v>
      </c>
      <c r="D26" s="36">
        <f>[1]Техн.вода!O139</f>
        <v>44943.950000000004</v>
      </c>
      <c r="E26" s="36">
        <f>[1]Техн.вода!P139</f>
        <v>46470.58</v>
      </c>
      <c r="F26" s="36">
        <f>[1]Техн.вода!Q139</f>
        <v>48054.400000000001</v>
      </c>
      <c r="G26" s="36">
        <f>[1]Техн.вода!R139</f>
        <v>49697.3</v>
      </c>
      <c r="H26" s="36">
        <f>[1]Техн.вода!S139</f>
        <v>51401.91</v>
      </c>
      <c r="I26" s="36">
        <f>[1]Техн.вода!T139</f>
        <v>53170.41</v>
      </c>
      <c r="J26" s="36">
        <f>[1]Техн.вода!U139</f>
        <v>55005.509999999995</v>
      </c>
      <c r="K26" s="36">
        <f>[1]Техн.вода!V139</f>
        <v>56909.84</v>
      </c>
      <c r="L26" s="36">
        <f>[1]Техн.вода!W139</f>
        <v>58886.11</v>
      </c>
      <c r="M26" s="36">
        <f>[1]Техн.вода!X139</f>
        <v>60937.05</v>
      </c>
      <c r="N26" s="36">
        <f>[1]Техн.вода!Y139</f>
        <v>63065.380000000005</v>
      </c>
      <c r="O26" s="37">
        <f>[1]Техн.вода!Z139</f>
        <v>65274.74</v>
      </c>
      <c r="P26" s="56"/>
    </row>
    <row r="27" spans="2:17" ht="15.5" x14ac:dyDescent="0.35">
      <c r="B27" s="50"/>
      <c r="C27" s="14">
        <f>O25+1</f>
        <v>2039</v>
      </c>
      <c r="D27" s="7">
        <f>C27+1</f>
        <v>2040</v>
      </c>
      <c r="E27" s="7">
        <f t="shared" ref="E27" si="18">D27+1</f>
        <v>2041</v>
      </c>
      <c r="F27" s="7">
        <f t="shared" ref="F27" si="19">E27+1</f>
        <v>2042</v>
      </c>
      <c r="G27" s="7">
        <f t="shared" ref="G27" si="20">F27+1</f>
        <v>2043</v>
      </c>
      <c r="H27" s="7">
        <f t="shared" ref="H27" si="21">G27+1</f>
        <v>2044</v>
      </c>
      <c r="I27" s="7">
        <f t="shared" ref="I27" si="22">H27+1</f>
        <v>2045</v>
      </c>
      <c r="J27" s="7">
        <f t="shared" ref="J27" si="23">I27+1</f>
        <v>2046</v>
      </c>
      <c r="K27" s="7">
        <f t="shared" ref="K27" si="24">J27+1</f>
        <v>2047</v>
      </c>
      <c r="L27" s="7">
        <f t="shared" ref="L27" si="25">K27+1</f>
        <v>2048</v>
      </c>
      <c r="M27" s="7">
        <f t="shared" ref="M27" si="26">L27+1</f>
        <v>2049</v>
      </c>
      <c r="N27" s="7"/>
      <c r="O27" s="8"/>
      <c r="P27" s="56"/>
      <c r="Q27" s="31">
        <f>[1]Техн.вода!$AY$139</f>
        <v>1575503.2400000002</v>
      </c>
    </row>
    <row r="28" spans="2:17" ht="16" thickBot="1" x14ac:dyDescent="0.4">
      <c r="B28" s="51"/>
      <c r="C28" s="38">
        <f>[1]Техн.вода!AA139</f>
        <v>67568.070000000007</v>
      </c>
      <c r="D28" s="39">
        <f>[1]Техн.вода!AB139</f>
        <v>69948.61</v>
      </c>
      <c r="E28" s="39">
        <f>[1]Техн.вода!AC139</f>
        <v>72419.92</v>
      </c>
      <c r="F28" s="39">
        <f>[1]Техн.вода!AD139</f>
        <v>74985.66</v>
      </c>
      <c r="G28" s="39">
        <f>[1]Техн.вода!AE139</f>
        <v>77649.490000000005</v>
      </c>
      <c r="H28" s="39">
        <f>[1]Техн.вода!AF139</f>
        <v>80415.48</v>
      </c>
      <c r="I28" s="39">
        <f>[1]Техн.вода!AG139</f>
        <v>83287.72</v>
      </c>
      <c r="J28" s="39">
        <f>[1]Техн.вода!AH139</f>
        <v>86270.37999999999</v>
      </c>
      <c r="K28" s="39">
        <f>[1]Техн.вода!AI139</f>
        <v>89367.86</v>
      </c>
      <c r="L28" s="39">
        <f>[1]Техн.вода!AJ139</f>
        <v>86757.97</v>
      </c>
      <c r="M28" s="39">
        <f>[1]Техн.вода!AK139</f>
        <v>89889.01</v>
      </c>
      <c r="N28" s="25"/>
      <c r="O28" s="34"/>
      <c r="P28" s="57"/>
    </row>
    <row r="29" spans="2:17" ht="15.5" hidden="1" outlineLevel="1" x14ac:dyDescent="0.35">
      <c r="B29" s="50" t="s">
        <v>16</v>
      </c>
      <c r="C29" s="22">
        <v>2023</v>
      </c>
      <c r="D29" s="23">
        <f t="shared" ref="D29" si="27">C29+1</f>
        <v>2024</v>
      </c>
      <c r="E29" s="23">
        <f t="shared" ref="E29" si="28">D29+1</f>
        <v>2025</v>
      </c>
      <c r="F29" s="23">
        <f t="shared" ref="F29" si="29">E29+1</f>
        <v>2026</v>
      </c>
      <c r="G29" s="23">
        <f t="shared" ref="G29" si="30">F29+1</f>
        <v>2027</v>
      </c>
      <c r="H29" s="23">
        <f t="shared" ref="H29" si="31">G29+1</f>
        <v>2028</v>
      </c>
      <c r="I29" s="23">
        <f t="shared" ref="I29" si="32">H29+1</f>
        <v>2029</v>
      </c>
      <c r="J29" s="23">
        <f t="shared" ref="J29" si="33">I29+1</f>
        <v>2030</v>
      </c>
      <c r="K29" s="23">
        <f t="shared" ref="K29" si="34">J29+1</f>
        <v>2031</v>
      </c>
      <c r="L29" s="23">
        <f t="shared" ref="L29" si="35">K29+1</f>
        <v>2032</v>
      </c>
      <c r="M29" s="23">
        <f t="shared" ref="M29" si="36">L29+1</f>
        <v>2033</v>
      </c>
      <c r="N29" s="23">
        <f t="shared" ref="N29" si="37">M29+1</f>
        <v>2034</v>
      </c>
      <c r="O29" s="24">
        <f t="shared" ref="O29" si="38">N29+1</f>
        <v>2035</v>
      </c>
      <c r="P29" s="58"/>
    </row>
    <row r="30" spans="2:17" ht="15.5" hidden="1" outlineLevel="1" x14ac:dyDescent="0.35">
      <c r="B30" s="50"/>
      <c r="C30" s="1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58"/>
    </row>
    <row r="31" spans="2:17" ht="15.5" hidden="1" outlineLevel="1" x14ac:dyDescent="0.35">
      <c r="B31" s="50"/>
      <c r="C31" s="14">
        <f>O29+1</f>
        <v>2036</v>
      </c>
      <c r="D31" s="7">
        <f>C31+1</f>
        <v>2037</v>
      </c>
      <c r="E31" s="7">
        <f t="shared" ref="E31" si="39">D31+1</f>
        <v>2038</v>
      </c>
      <c r="F31" s="7">
        <f t="shared" ref="F31" si="40">E31+1</f>
        <v>2039</v>
      </c>
      <c r="G31" s="7">
        <f t="shared" ref="G31" si="41">F31+1</f>
        <v>2040</v>
      </c>
      <c r="H31" s="7">
        <f t="shared" ref="H31" si="42">G31+1</f>
        <v>2041</v>
      </c>
      <c r="I31" s="7">
        <f t="shared" ref="I31" si="43">H31+1</f>
        <v>2042</v>
      </c>
      <c r="J31" s="7">
        <f t="shared" ref="J31" si="44">I31+1</f>
        <v>2043</v>
      </c>
      <c r="K31" s="7">
        <f t="shared" ref="K31" si="45">J31+1</f>
        <v>2044</v>
      </c>
      <c r="L31" s="7">
        <f t="shared" ref="L31" si="46">K31+1</f>
        <v>2045</v>
      </c>
      <c r="M31" s="7">
        <f t="shared" ref="M31" si="47">L31+1</f>
        <v>2046</v>
      </c>
      <c r="N31" s="7">
        <f t="shared" ref="N31" si="48">M31+1</f>
        <v>2047</v>
      </c>
      <c r="O31" s="8">
        <f t="shared" ref="O31" si="49">N31+1</f>
        <v>2048</v>
      </c>
      <c r="P31" s="58"/>
    </row>
    <row r="32" spans="2:17" ht="15.5" hidden="1" outlineLevel="1" x14ac:dyDescent="0.35">
      <c r="B32" s="50"/>
      <c r="C32" s="1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  <c r="P32" s="58"/>
    </row>
    <row r="33" spans="2:17" ht="15.5" hidden="1" outlineLevel="1" x14ac:dyDescent="0.35">
      <c r="B33" s="50"/>
      <c r="C33" s="14">
        <f>O31+1</f>
        <v>2049</v>
      </c>
      <c r="D33" s="7">
        <f>C33+1</f>
        <v>2050</v>
      </c>
      <c r="E33" s="7">
        <f t="shared" ref="E33" si="50">D33+1</f>
        <v>2051</v>
      </c>
      <c r="F33" s="7">
        <f t="shared" ref="F33" si="51">E33+1</f>
        <v>2052</v>
      </c>
      <c r="G33" s="7">
        <f t="shared" ref="G33" si="52">F33+1</f>
        <v>2053</v>
      </c>
      <c r="H33" s="7">
        <f t="shared" ref="H33" si="53">G33+1</f>
        <v>2054</v>
      </c>
      <c r="I33" s="7">
        <f t="shared" ref="I33" si="54">H33+1</f>
        <v>2055</v>
      </c>
      <c r="J33" s="7">
        <f t="shared" ref="J33" si="55">I33+1</f>
        <v>2056</v>
      </c>
      <c r="K33" s="7">
        <f t="shared" ref="K33" si="56">J33+1</f>
        <v>2057</v>
      </c>
      <c r="L33" s="9"/>
      <c r="M33" s="9"/>
      <c r="N33" s="9"/>
      <c r="O33" s="10"/>
      <c r="P33" s="58"/>
    </row>
    <row r="34" spans="2:17" ht="16" hidden="1" outlineLevel="1" thickBot="1" x14ac:dyDescent="0.4">
      <c r="B34" s="51"/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59"/>
    </row>
    <row r="35" spans="2:17" collapsed="1" x14ac:dyDescent="0.35"/>
    <row r="36" spans="2:17" ht="18" thickBot="1" x14ac:dyDescent="0.4">
      <c r="B36" s="17" t="s">
        <v>24</v>
      </c>
    </row>
    <row r="37" spans="2:17" ht="22.5" customHeight="1" thickBot="1" x14ac:dyDescent="0.4">
      <c r="B37" s="48" t="s">
        <v>0</v>
      </c>
      <c r="C37" s="46" t="s">
        <v>1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53" t="s">
        <v>19</v>
      </c>
    </row>
    <row r="38" spans="2:17" ht="22.5" customHeight="1" thickBot="1" x14ac:dyDescent="0.4">
      <c r="B38" s="49"/>
      <c r="C38" s="21" t="s">
        <v>2</v>
      </c>
      <c r="D38" s="21" t="s">
        <v>3</v>
      </c>
      <c r="E38" s="21" t="s">
        <v>4</v>
      </c>
      <c r="F38" s="21" t="s">
        <v>5</v>
      </c>
      <c r="G38" s="21" t="s">
        <v>6</v>
      </c>
      <c r="H38" s="21" t="s">
        <v>7</v>
      </c>
      <c r="I38" s="21" t="s">
        <v>8</v>
      </c>
      <c r="J38" s="21" t="s">
        <v>9</v>
      </c>
      <c r="K38" s="21" t="s">
        <v>10</v>
      </c>
      <c r="L38" s="21" t="s">
        <v>11</v>
      </c>
      <c r="M38" s="21" t="s">
        <v>12</v>
      </c>
      <c r="N38" s="21" t="s">
        <v>13</v>
      </c>
      <c r="O38" s="21" t="s">
        <v>14</v>
      </c>
      <c r="P38" s="54"/>
    </row>
    <row r="39" spans="2:17" ht="15.5" x14ac:dyDescent="0.35">
      <c r="B39" s="52" t="s">
        <v>15</v>
      </c>
      <c r="C39" s="2">
        <v>2026</v>
      </c>
      <c r="D39" s="3">
        <f t="shared" ref="D39" si="57">C39+1</f>
        <v>2027</v>
      </c>
      <c r="E39" s="3">
        <f t="shared" ref="E39" si="58">D39+1</f>
        <v>2028</v>
      </c>
      <c r="F39" s="3">
        <f t="shared" ref="F39" si="59">E39+1</f>
        <v>2029</v>
      </c>
      <c r="G39" s="3">
        <f t="shared" ref="G39" si="60">F39+1</f>
        <v>2030</v>
      </c>
      <c r="H39" s="3">
        <f t="shared" ref="H39" si="61">G39+1</f>
        <v>2031</v>
      </c>
      <c r="I39" s="3">
        <f t="shared" ref="I39" si="62">H39+1</f>
        <v>2032</v>
      </c>
      <c r="J39" s="3">
        <f t="shared" ref="J39" si="63">I39+1</f>
        <v>2033</v>
      </c>
      <c r="K39" s="3">
        <f t="shared" ref="K39" si="64">J39+1</f>
        <v>2034</v>
      </c>
      <c r="L39" s="3">
        <f t="shared" ref="L39" si="65">K39+1</f>
        <v>2035</v>
      </c>
      <c r="M39" s="3">
        <f t="shared" ref="M39" si="66">L39+1</f>
        <v>2036</v>
      </c>
      <c r="N39" s="3">
        <f t="shared" ref="N39" si="67">M39+1</f>
        <v>2037</v>
      </c>
      <c r="O39" s="4">
        <f t="shared" ref="O39" si="68">N39+1</f>
        <v>2038</v>
      </c>
      <c r="P39" s="55">
        <f>C40+D40+E40+F40+G40+H40+I40+J40+K40+L40+M40+N40+O40+C42+D42+E42+F42+G42+H42+I42+J42+K42+L42+M42+N42+O42</f>
        <v>10678909.829999998</v>
      </c>
    </row>
    <row r="40" spans="2:17" ht="15.5" x14ac:dyDescent="0.35">
      <c r="B40" s="50"/>
      <c r="C40" s="35">
        <f>[1]Водоотв!N141</f>
        <v>302444.11</v>
      </c>
      <c r="D40" s="36">
        <f>[1]Водоотв!O141</f>
        <v>313951.74</v>
      </c>
      <c r="E40" s="36">
        <f>[1]Водоотв!P141</f>
        <v>324071.80999999994</v>
      </c>
      <c r="F40" s="36">
        <f>[1]Водоотв!Q141</f>
        <v>334541.71000000002</v>
      </c>
      <c r="G40" s="36">
        <f>[1]Водоотв!R141</f>
        <v>345374.1</v>
      </c>
      <c r="H40" s="36">
        <f>[1]Водоотв!S141</f>
        <v>356582.23000000004</v>
      </c>
      <c r="I40" s="36">
        <f>[1]Водоотв!T141</f>
        <v>368179.72</v>
      </c>
      <c r="J40" s="36">
        <f>[1]Водоотв!U141</f>
        <v>380180.83999999997</v>
      </c>
      <c r="K40" s="36">
        <f>[1]Водоотв!V141</f>
        <v>392600.35</v>
      </c>
      <c r="L40" s="36">
        <f>[1]Водоотв!W141</f>
        <v>405453.54999999993</v>
      </c>
      <c r="M40" s="36">
        <f>[1]Водоотв!X141</f>
        <v>418756.42</v>
      </c>
      <c r="N40" s="36">
        <f>[1]Водоотв!Y141</f>
        <v>432525.45</v>
      </c>
      <c r="O40" s="37">
        <f>[1]Водоотв!Z141</f>
        <v>446777.86</v>
      </c>
      <c r="P40" s="56"/>
    </row>
    <row r="41" spans="2:17" ht="15.5" x14ac:dyDescent="0.35">
      <c r="B41" s="50"/>
      <c r="C41" s="14">
        <f>O39+1</f>
        <v>2039</v>
      </c>
      <c r="D41" s="7">
        <f>C41+1</f>
        <v>2040</v>
      </c>
      <c r="E41" s="7">
        <f t="shared" ref="E41" si="69">D41+1</f>
        <v>2041</v>
      </c>
      <c r="F41" s="7">
        <f t="shared" ref="F41" si="70">E41+1</f>
        <v>2042</v>
      </c>
      <c r="G41" s="7">
        <f t="shared" ref="G41" si="71">F41+1</f>
        <v>2043</v>
      </c>
      <c r="H41" s="7">
        <f t="shared" ref="H41" si="72">G41+1</f>
        <v>2044</v>
      </c>
      <c r="I41" s="7">
        <f t="shared" ref="I41" si="73">H41+1</f>
        <v>2045</v>
      </c>
      <c r="J41" s="7">
        <f t="shared" ref="J41" si="74">I41+1</f>
        <v>2046</v>
      </c>
      <c r="K41" s="7">
        <f t="shared" ref="K41" si="75">J41+1</f>
        <v>2047</v>
      </c>
      <c r="L41" s="7">
        <f t="shared" ref="L41" si="76">K41+1</f>
        <v>2048</v>
      </c>
      <c r="M41" s="7">
        <f t="shared" ref="M41" si="77">L41+1</f>
        <v>2049</v>
      </c>
      <c r="N41" s="7"/>
      <c r="O41" s="8"/>
      <c r="P41" s="56"/>
      <c r="Q41" s="31">
        <f>[1]Водоотв!$AY$141</f>
        <v>10678909.829999998</v>
      </c>
    </row>
    <row r="42" spans="2:17" ht="16" thickBot="1" x14ac:dyDescent="0.4">
      <c r="B42" s="51"/>
      <c r="C42" s="38">
        <f>[1]Водоотв!AA141</f>
        <v>461531.48</v>
      </c>
      <c r="D42" s="39">
        <f>[1]Водоотв!AB141</f>
        <v>476804.92</v>
      </c>
      <c r="E42" s="39">
        <f>[1]Водоотв!AC141</f>
        <v>492617.35999999993</v>
      </c>
      <c r="F42" s="39">
        <f>[1]Водоотв!AD141</f>
        <v>508988.92</v>
      </c>
      <c r="G42" s="39">
        <f>[1]Водоотв!AE141</f>
        <v>525940.32999999996</v>
      </c>
      <c r="H42" s="39">
        <f>[1]Водоотв!AF141</f>
        <v>543493.29999999993</v>
      </c>
      <c r="I42" s="39">
        <f>[1]Водоотв!AG141</f>
        <v>546941.13</v>
      </c>
      <c r="J42" s="39">
        <f>[1]Водоотв!AH141</f>
        <v>550049.05999999994</v>
      </c>
      <c r="K42" s="39">
        <f>[1]Водоотв!AI141</f>
        <v>568522.53</v>
      </c>
      <c r="L42" s="39">
        <f>[1]Водоотв!AJ141</f>
        <v>581931.59000000008</v>
      </c>
      <c r="M42" s="39">
        <f>[1]Водоотв!AK141</f>
        <v>600649.31999999995</v>
      </c>
      <c r="N42" s="25"/>
      <c r="O42" s="34"/>
      <c r="P42" s="57"/>
      <c r="Q42" s="33"/>
    </row>
    <row r="43" spans="2:17" ht="15.5" hidden="1" outlineLevel="1" x14ac:dyDescent="0.35">
      <c r="B43" s="50" t="s">
        <v>16</v>
      </c>
      <c r="C43" s="22">
        <v>2023</v>
      </c>
      <c r="D43" s="23">
        <f t="shared" ref="D43" si="78">C43+1</f>
        <v>2024</v>
      </c>
      <c r="E43" s="23">
        <f t="shared" ref="E43" si="79">D43+1</f>
        <v>2025</v>
      </c>
      <c r="F43" s="23">
        <f t="shared" ref="F43" si="80">E43+1</f>
        <v>2026</v>
      </c>
      <c r="G43" s="23">
        <f t="shared" ref="G43" si="81">F43+1</f>
        <v>2027</v>
      </c>
      <c r="H43" s="23">
        <f t="shared" ref="H43" si="82">G43+1</f>
        <v>2028</v>
      </c>
      <c r="I43" s="23">
        <f t="shared" ref="I43" si="83">H43+1</f>
        <v>2029</v>
      </c>
      <c r="J43" s="23">
        <f t="shared" ref="J43" si="84">I43+1</f>
        <v>2030</v>
      </c>
      <c r="K43" s="23">
        <f t="shared" ref="K43" si="85">J43+1</f>
        <v>2031</v>
      </c>
      <c r="L43" s="23">
        <f t="shared" ref="L43" si="86">K43+1</f>
        <v>2032</v>
      </c>
      <c r="M43" s="23">
        <f t="shared" ref="M43" si="87">L43+1</f>
        <v>2033</v>
      </c>
      <c r="N43" s="23">
        <f t="shared" ref="N43" si="88">M43+1</f>
        <v>2034</v>
      </c>
      <c r="O43" s="24">
        <f t="shared" ref="O43" si="89">N43+1</f>
        <v>2035</v>
      </c>
      <c r="P43" s="58"/>
    </row>
    <row r="44" spans="2:17" ht="15.5" hidden="1" outlineLevel="1" x14ac:dyDescent="0.35">
      <c r="B44" s="50"/>
      <c r="C44" s="13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P44" s="58"/>
    </row>
    <row r="45" spans="2:17" ht="15.5" hidden="1" outlineLevel="1" x14ac:dyDescent="0.35">
      <c r="B45" s="50"/>
      <c r="C45" s="14">
        <f>O43+1</f>
        <v>2036</v>
      </c>
      <c r="D45" s="7">
        <f>C45+1</f>
        <v>2037</v>
      </c>
      <c r="E45" s="7">
        <f t="shared" ref="E45" si="90">D45+1</f>
        <v>2038</v>
      </c>
      <c r="F45" s="7">
        <f t="shared" ref="F45" si="91">E45+1</f>
        <v>2039</v>
      </c>
      <c r="G45" s="7">
        <f t="shared" ref="G45" si="92">F45+1</f>
        <v>2040</v>
      </c>
      <c r="H45" s="7">
        <f t="shared" ref="H45" si="93">G45+1</f>
        <v>2041</v>
      </c>
      <c r="I45" s="7">
        <f t="shared" ref="I45" si="94">H45+1</f>
        <v>2042</v>
      </c>
      <c r="J45" s="7">
        <f t="shared" ref="J45" si="95">I45+1</f>
        <v>2043</v>
      </c>
      <c r="K45" s="7">
        <f t="shared" ref="K45" si="96">J45+1</f>
        <v>2044</v>
      </c>
      <c r="L45" s="7">
        <f t="shared" ref="L45" si="97">K45+1</f>
        <v>2045</v>
      </c>
      <c r="M45" s="7">
        <f t="shared" ref="M45" si="98">L45+1</f>
        <v>2046</v>
      </c>
      <c r="N45" s="7">
        <f t="shared" ref="N45" si="99">M45+1</f>
        <v>2047</v>
      </c>
      <c r="O45" s="8">
        <f t="shared" ref="O45" si="100">N45+1</f>
        <v>2048</v>
      </c>
      <c r="P45" s="58"/>
    </row>
    <row r="46" spans="2:17" ht="15.5" hidden="1" outlineLevel="1" x14ac:dyDescent="0.35">
      <c r="B46" s="50"/>
      <c r="C46" s="1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58"/>
    </row>
    <row r="47" spans="2:17" ht="15.5" hidden="1" outlineLevel="1" x14ac:dyDescent="0.35">
      <c r="B47" s="50"/>
      <c r="C47" s="14">
        <f>O45+1</f>
        <v>2049</v>
      </c>
      <c r="D47" s="7">
        <f>C47+1</f>
        <v>2050</v>
      </c>
      <c r="E47" s="7">
        <f t="shared" ref="E47" si="101">D47+1</f>
        <v>2051</v>
      </c>
      <c r="F47" s="7">
        <f t="shared" ref="F47" si="102">E47+1</f>
        <v>2052</v>
      </c>
      <c r="G47" s="7">
        <f t="shared" ref="G47" si="103">F47+1</f>
        <v>2053</v>
      </c>
      <c r="H47" s="7">
        <f t="shared" ref="H47" si="104">G47+1</f>
        <v>2054</v>
      </c>
      <c r="I47" s="7">
        <f t="shared" ref="I47" si="105">H47+1</f>
        <v>2055</v>
      </c>
      <c r="J47" s="7">
        <f t="shared" ref="J47" si="106">I47+1</f>
        <v>2056</v>
      </c>
      <c r="K47" s="7">
        <f t="shared" ref="K47" si="107">J47+1</f>
        <v>2057</v>
      </c>
      <c r="L47" s="9"/>
      <c r="M47" s="9"/>
      <c r="N47" s="9"/>
      <c r="O47" s="10"/>
      <c r="P47" s="58"/>
    </row>
    <row r="48" spans="2:17" ht="16" hidden="1" outlineLevel="1" thickBot="1" x14ac:dyDescent="0.4">
      <c r="B48" s="51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  <c r="P48" s="59"/>
    </row>
    <row r="49" spans="2:17" collapsed="1" x14ac:dyDescent="0.35"/>
    <row r="51" spans="2:17" s="26" customFormat="1" ht="18" x14ac:dyDescent="0.4">
      <c r="D51" s="1"/>
      <c r="E51" s="1"/>
      <c r="F51" s="1"/>
      <c r="G51" s="1"/>
      <c r="I51" s="1"/>
      <c r="Q51" s="40">
        <f>Q13+Q27+Q41</f>
        <v>22246698.299999997</v>
      </c>
    </row>
    <row r="52" spans="2:17" s="26" customFormat="1" ht="18" x14ac:dyDescent="0.4">
      <c r="B52" s="41" t="s">
        <v>21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27"/>
    </row>
    <row r="53" spans="2:17" s="1" customFormat="1" ht="17.5" x14ac:dyDescent="0.35">
      <c r="C53" s="41"/>
      <c r="D53" s="41"/>
      <c r="E53" s="41"/>
      <c r="F53" s="41"/>
      <c r="H53" s="44"/>
      <c r="I53" s="44"/>
      <c r="J53" s="44"/>
      <c r="K53" s="44"/>
      <c r="M53" s="41"/>
      <c r="N53" s="41"/>
      <c r="O53" s="41"/>
      <c r="P53" s="41"/>
      <c r="Q53" s="30"/>
    </row>
    <row r="54" spans="2:17" s="26" customFormat="1" ht="18" x14ac:dyDescent="0.4">
      <c r="I54" s="27"/>
      <c r="Q54" s="27"/>
    </row>
    <row r="55" spans="2:17" s="26" customFormat="1" ht="39.75" customHeight="1" x14ac:dyDescent="0.4">
      <c r="C55" s="42"/>
      <c r="D55" s="42"/>
      <c r="E55" s="42"/>
      <c r="F55" s="42"/>
      <c r="G55" s="29"/>
      <c r="H55" s="42"/>
      <c r="I55" s="42"/>
      <c r="J55" s="42"/>
      <c r="K55" s="42"/>
      <c r="M55" s="42"/>
      <c r="N55" s="42"/>
      <c r="O55" s="42"/>
      <c r="P55" s="42"/>
      <c r="Q55" s="27"/>
    </row>
    <row r="56" spans="2:17" s="26" customFormat="1" ht="18" x14ac:dyDescent="0.4">
      <c r="I56" s="27"/>
      <c r="Q56" s="27"/>
    </row>
    <row r="57" spans="2:17" s="26" customFormat="1" ht="18" x14ac:dyDescent="0.4">
      <c r="I57" s="27"/>
      <c r="Q57" s="27"/>
    </row>
    <row r="58" spans="2:17" s="26" customFormat="1" ht="18" x14ac:dyDescent="0.4">
      <c r="C58" s="43"/>
      <c r="D58" s="43"/>
      <c r="E58" s="43"/>
      <c r="F58" s="43"/>
      <c r="G58" s="28"/>
      <c r="H58" s="43"/>
      <c r="I58" s="43"/>
      <c r="J58" s="43"/>
      <c r="K58" s="43"/>
      <c r="M58" s="45"/>
      <c r="N58" s="45"/>
      <c r="O58" s="45"/>
      <c r="P58" s="45"/>
      <c r="Q58" s="27"/>
    </row>
  </sheetData>
  <mergeCells count="32">
    <mergeCell ref="B52:P52"/>
    <mergeCell ref="B6:P6"/>
    <mergeCell ref="B37:B38"/>
    <mergeCell ref="C37:O37"/>
    <mergeCell ref="C23:O23"/>
    <mergeCell ref="P23:P24"/>
    <mergeCell ref="B25:B28"/>
    <mergeCell ref="P25:P28"/>
    <mergeCell ref="B29:B34"/>
    <mergeCell ref="P29:P34"/>
    <mergeCell ref="M53:P53"/>
    <mergeCell ref="M55:P55"/>
    <mergeCell ref="M58:P58"/>
    <mergeCell ref="C9:O9"/>
    <mergeCell ref="B9:B10"/>
    <mergeCell ref="B15:B20"/>
    <mergeCell ref="B11:B14"/>
    <mergeCell ref="B39:B42"/>
    <mergeCell ref="P37:P38"/>
    <mergeCell ref="P39:P42"/>
    <mergeCell ref="B43:B48"/>
    <mergeCell ref="P43:P48"/>
    <mergeCell ref="P9:P10"/>
    <mergeCell ref="P11:P14"/>
    <mergeCell ref="P15:P20"/>
    <mergeCell ref="B23:B24"/>
    <mergeCell ref="C53:F53"/>
    <mergeCell ref="C55:F55"/>
    <mergeCell ref="C58:F58"/>
    <mergeCell ref="H53:K53"/>
    <mergeCell ref="H55:K55"/>
    <mergeCell ref="H58:K58"/>
  </mergeCells>
  <pageMargins left="0.70866141732283472" right="0.70866141732283472" top="0.55118110236220474" bottom="0.5511811023622047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Биктимирова Ирина Васильевна</cp:lastModifiedBy>
  <cp:lastPrinted>2025-09-25T08:45:11Z</cp:lastPrinted>
  <dcterms:created xsi:type="dcterms:W3CDTF">2022-01-29T04:42:29Z</dcterms:created>
  <dcterms:modified xsi:type="dcterms:W3CDTF">2025-09-29T08:09:50Z</dcterms:modified>
</cp:coreProperties>
</file>