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E6F5147-8DC8-466F-99E8-79B4B6B0F6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Hlk130397155" localSheetId="0">Лист1!$A$28</definedName>
    <definedName name="_xlnm.Print_Titles" localSheetId="0">Лист1!$6:$8</definedName>
    <definedName name="_xlnm.Print_Area" localSheetId="0">Лист1!$A$1:$M$30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K24" i="1" s="1"/>
  <c r="D27" i="1" l="1"/>
  <c r="H10" i="1"/>
  <c r="F19" i="1"/>
  <c r="F10" i="1"/>
  <c r="D12" i="1"/>
  <c r="D11" i="1"/>
  <c r="D24" i="1"/>
  <c r="D14" i="1"/>
  <c r="D28" i="1"/>
  <c r="D13" i="1"/>
  <c r="D17" i="1"/>
  <c r="D18" i="1"/>
  <c r="D20" i="1"/>
  <c r="D21" i="1"/>
  <c r="D23" i="1"/>
  <c r="D25" i="1"/>
  <c r="D26" i="1"/>
  <c r="L22" i="1"/>
  <c r="L19" i="1"/>
  <c r="L16" i="1"/>
  <c r="L10" i="1" s="1"/>
  <c r="L9" i="1" s="1"/>
  <c r="M22" i="1"/>
  <c r="K22" i="1"/>
  <c r="K19" i="1" s="1"/>
  <c r="M19" i="1"/>
  <c r="M16" i="1"/>
  <c r="M10" i="1" s="1"/>
  <c r="K16" i="1"/>
  <c r="K10" i="1" s="1"/>
  <c r="J22" i="1"/>
  <c r="J19" i="1"/>
  <c r="J16" i="1"/>
  <c r="J10" i="1" s="1"/>
  <c r="I22" i="1"/>
  <c r="D22" i="1" s="1"/>
  <c r="I16" i="1"/>
  <c r="I15" i="1"/>
  <c r="D15" i="1" s="1"/>
  <c r="E10" i="1"/>
  <c r="G10" i="1"/>
  <c r="E19" i="1"/>
  <c r="G19" i="1"/>
  <c r="H19" i="1"/>
  <c r="F9" i="1" l="1"/>
  <c r="K9" i="1"/>
  <c r="I10" i="1"/>
  <c r="J9" i="1"/>
  <c r="M9" i="1"/>
  <c r="D16" i="1"/>
  <c r="I19" i="1"/>
  <c r="I9" i="1" s="1"/>
  <c r="D19" i="1"/>
  <c r="G9" i="1"/>
  <c r="E9" i="1"/>
  <c r="H9" i="1"/>
  <c r="D10" i="1"/>
  <c r="D9" i="1" l="1"/>
</calcChain>
</file>

<file path=xl/sharedStrings.xml><?xml version="1.0" encoding="utf-8"?>
<sst xmlns="http://schemas.openxmlformats.org/spreadsheetml/2006/main" count="103" uniqueCount="47">
  <si>
    <t>Ресурсное обеспечение реализации муниципальной программы</t>
  </si>
  <si>
    <t>Объем финансирования, руб</t>
  </si>
  <si>
    <t>Источник финансирования</t>
  </si>
  <si>
    <t>Общийобъем финансирования, руб.</t>
  </si>
  <si>
    <t>местный бюджет</t>
  </si>
  <si>
    <t xml:space="preserve">местный
бюджет
</t>
  </si>
  <si>
    <t>2020 год</t>
  </si>
  <si>
    <t>Наименование программы, подпрограммы</t>
  </si>
  <si>
    <t>2024 год</t>
  </si>
  <si>
    <t xml:space="preserve">  2023 год</t>
  </si>
  <si>
    <t>2022 год</t>
  </si>
  <si>
    <t>2021 год</t>
  </si>
  <si>
    <t>2019 год</t>
  </si>
  <si>
    <t>Аппарат администрации города Усолье-Сибирское</t>
  </si>
  <si>
    <t>Ответственный исполнитель, соисполнители, участники, исполнители мероприятий</t>
  </si>
  <si>
    <t>Отдел кадровой работы и наград аппарата администрации города Усолье-Сибирское</t>
  </si>
  <si>
    <t>Отдел образования управления по социально-культурным вопросам администрации города Усолье-Сибирское</t>
  </si>
  <si>
    <t>Отдел по взаимодействию с общественностью и аналитической работе аппарата администрации города Усолье-Сибирское</t>
  </si>
  <si>
    <t>Основное мероприятие 1.1. Выплата пенсии за выслугу лет лицам, замещавшим должности муниципальной службы в органах местного самоуправления города Усолье-Сибирское</t>
  </si>
  <si>
    <t>Основное мероприятие 1.2. Ежемесячная выплата и ежегодная единовременная выплата ко Дню города (льготы) Почетным гражданам города</t>
  </si>
  <si>
    <t>Основное мероприятие 1.3. Расходы, связанные с изготовлением Почетных лент и удостоверений для вручения Почетным гражданам города</t>
  </si>
  <si>
    <t>Основное мероприятие 2.1. Предоставление субсидии СО НКО на реализацию социально значимых проектов</t>
  </si>
  <si>
    <t>Основное мероприятие 2.2.  Предоставление субсидий  СО НКО, не являющимся государственными (муниципальными) учреждениями, в целях оказания финансовой поддержки для частичной или полной оплаты за содержание, техническое обслуживание помещения, коммунальных услуг, услуг связи и интернета</t>
  </si>
  <si>
    <t>Основное мероприятие 2.3. Проведение социально значимых мероприятий, направленных на активизацию деятельности СО НКО</t>
  </si>
  <si>
    <t>2.3.1 Проведение Усольского городского гражданского форума</t>
  </si>
  <si>
    <t>Основное мероприятие 1.4. Материальная помощь на погребение Почетного гражданина муниципального образования «город Усолье-Сибирское»</t>
  </si>
  <si>
    <t>Основное мероприятие 1.6. Оказание адресной помощи семьям граждан, призванных на военную службу по мобилизации в Вооруженные Силы Российской Федерации</t>
  </si>
  <si>
    <t>Основное мероприятие 1.5. Ежемесячная социальная стипендия гражданам, поступившим по целевому набору в СУЗы и ВУЗы (медицинской, педагогической направленности)</t>
  </si>
  <si>
    <t>1.6.1.  Льготный проезд в городском общественном транспорте (кроме такси) обучающимся в общеобразовательных учреждениях и учреждениях среднепрофессионального образования, находящихся на территории муниципального образования «город Усолье-Сибирское», из семей мобилизованных и военнослужащих, участвующих в специальной военной операции</t>
  </si>
  <si>
    <t>1.6.2. Родительская плата взимаемая с родителей за присмотр и уход за детьми в дошкольных образовательных учреждениях</t>
  </si>
  <si>
    <t>2025 год</t>
  </si>
  <si>
    <t>-</t>
  </si>
  <si>
    <t>Основное мероприятие 3.2. Оказание адресной помощи семьям участников специальной военной операции</t>
  </si>
  <si>
    <t>3.2.1. Льготный проезд в городском общественном транспорте (кроме такси) обучающимся в общеобразовательных учреждениях и учреждениях среднепрофессионального образования, находящихся на территории муниципального образования «город Усолье-Сибирское», из семей участников специальной военной операции</t>
  </si>
  <si>
    <t>2026 год</t>
  </si>
  <si>
    <t>2027год</t>
  </si>
  <si>
    <t>Подпрограмма 4 «Поддержка граждан города Усолье-Сибирское, пострадавших                          от пожара» на 2023-2027 годы</t>
  </si>
  <si>
    <t>Основное мероприятие 4.1 Поддержка граждан города Усолье-Сибирское, пострадавших от пожара</t>
  </si>
  <si>
    <t>Муниципальная программа города Усолье-Сибирское «Социальная поддержка населения и социально ориентированных некоммерческих организаций города Усолье- Сибирское» на 2019-2027годы»</t>
  </si>
  <si>
    <t>Подпрограмма 1 «Социальная поддержка отдельных категорий граждан города Усолье- Сибирское» на 2019-2027 годы</t>
  </si>
  <si>
    <t xml:space="preserve">Подпрограмма 2 «Поддержка социально ориентированных некоммерческих организаций города Усолье-Сибирское» на 2019-2027 годы </t>
  </si>
  <si>
    <t>Подпрограмма 3 «Поддержка семей участников специальной военной операции» на 2023-2027 годы</t>
  </si>
  <si>
    <t>Приложение 3</t>
  </si>
  <si>
    <t>к Постановлению администрации города Усолье-Сибирское</t>
  </si>
  <si>
    <t xml:space="preserve">                                                                                                                                                                                  «Приложение 3  к муниципальной программе города Усолье-Сибирское  «Социальная поддержка населения и социально ориентированных некоммерческих организаций города Усолье- Сибирское» на 2019-2027 годы»</t>
  </si>
  <si>
    <t xml:space="preserve">                 И.о. мэра города                                                                                                                                                                                                               Л.Н. Панькова                     </t>
  </si>
  <si>
    <t xml:space="preserve">от 04.07.2025 №1175-па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</si>
</sst>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view="pageBreakPreview" topLeftCell="E1" zoomScaleSheetLayoutView="100" workbookViewId="0">
      <selection activeCell="I4" sqref="I4:M4"/>
    </sheetView>
  </sheetViews>
  <sheetFormatPr defaultColWidth="9.109375" defaultRowHeight="18" x14ac:dyDescent="0.35"/>
  <cols>
    <col min="1" max="1" width="47.44140625" style="1" customWidth="1"/>
    <col min="2" max="2" width="44.5546875" style="1" customWidth="1"/>
    <col min="3" max="3" width="15.88671875" style="1" customWidth="1"/>
    <col min="4" max="4" width="23.44140625" style="1" customWidth="1"/>
    <col min="5" max="5" width="18.88671875" style="1" customWidth="1"/>
    <col min="6" max="6" width="16.6640625" style="1" customWidth="1"/>
    <col min="7" max="7" width="19.33203125" style="1" customWidth="1"/>
    <col min="8" max="8" width="16.88671875" style="1" customWidth="1"/>
    <col min="9" max="9" width="17.6640625" style="1" customWidth="1"/>
    <col min="10" max="10" width="21.44140625" style="1" customWidth="1"/>
    <col min="11" max="12" width="20.33203125" style="1" customWidth="1"/>
    <col min="13" max="13" width="20" style="1" customWidth="1"/>
    <col min="14" max="14" width="16.6640625" style="1" customWidth="1"/>
    <col min="15" max="16384" width="9.109375" style="1"/>
  </cols>
  <sheetData>
    <row r="1" spans="1:14" x14ac:dyDescent="0.35">
      <c r="M1" s="26" t="s">
        <v>42</v>
      </c>
    </row>
    <row r="2" spans="1:14" x14ac:dyDescent="0.35">
      <c r="J2" s="27" t="s">
        <v>43</v>
      </c>
      <c r="K2" s="27"/>
      <c r="L2" s="27"/>
      <c r="M2" s="27"/>
    </row>
    <row r="3" spans="1:14" x14ac:dyDescent="0.35">
      <c r="L3" s="27" t="s">
        <v>46</v>
      </c>
      <c r="M3" s="27"/>
    </row>
    <row r="4" spans="1:14" ht="82.2" customHeight="1" x14ac:dyDescent="0.35">
      <c r="A4" s="4"/>
      <c r="B4" s="4"/>
      <c r="C4" s="4"/>
      <c r="D4" s="4"/>
      <c r="E4" s="4"/>
      <c r="F4" s="4"/>
      <c r="G4" s="4"/>
      <c r="H4" s="5"/>
      <c r="I4" s="28" t="s">
        <v>44</v>
      </c>
      <c r="J4" s="28"/>
      <c r="K4" s="29"/>
      <c r="L4" s="29"/>
      <c r="M4" s="29"/>
    </row>
    <row r="5" spans="1:14" ht="44.4" customHeight="1" x14ac:dyDescent="0.35">
      <c r="A5" s="32" t="s">
        <v>0</v>
      </c>
      <c r="B5" s="32"/>
      <c r="C5" s="32"/>
      <c r="D5" s="32"/>
      <c r="E5" s="33"/>
      <c r="F5" s="33"/>
      <c r="G5" s="33"/>
      <c r="H5" s="33"/>
      <c r="I5" s="33"/>
      <c r="J5" s="33"/>
      <c r="K5" s="33"/>
      <c r="L5" s="24"/>
      <c r="M5" s="4"/>
    </row>
    <row r="6" spans="1:14" ht="42.6" customHeight="1" x14ac:dyDescent="0.35">
      <c r="A6" s="34" t="s">
        <v>7</v>
      </c>
      <c r="B6" s="34" t="s">
        <v>14</v>
      </c>
      <c r="C6" s="34" t="s">
        <v>2</v>
      </c>
      <c r="D6" s="34" t="s">
        <v>3</v>
      </c>
      <c r="E6" s="30" t="s">
        <v>1</v>
      </c>
      <c r="F6" s="30"/>
      <c r="G6" s="30"/>
      <c r="H6" s="30"/>
      <c r="I6" s="30"/>
      <c r="J6" s="30"/>
      <c r="K6" s="30"/>
      <c r="L6" s="30"/>
      <c r="M6" s="30"/>
    </row>
    <row r="7" spans="1:14" ht="22.2" customHeight="1" x14ac:dyDescent="0.35">
      <c r="A7" s="35"/>
      <c r="B7" s="35"/>
      <c r="C7" s="35"/>
      <c r="D7" s="35"/>
      <c r="E7" s="16" t="s">
        <v>12</v>
      </c>
      <c r="F7" s="16" t="s">
        <v>6</v>
      </c>
      <c r="G7" s="16" t="s">
        <v>11</v>
      </c>
      <c r="H7" s="16" t="s">
        <v>10</v>
      </c>
      <c r="I7" s="16" t="s">
        <v>9</v>
      </c>
      <c r="J7" s="16" t="s">
        <v>8</v>
      </c>
      <c r="K7" s="16" t="s">
        <v>30</v>
      </c>
      <c r="L7" s="16" t="s">
        <v>34</v>
      </c>
      <c r="M7" s="16" t="s">
        <v>35</v>
      </c>
    </row>
    <row r="8" spans="1:14" ht="24.6" customHeight="1" x14ac:dyDescent="0.3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12</v>
      </c>
    </row>
    <row r="9" spans="1:14" ht="90.6" customHeight="1" x14ac:dyDescent="0.35">
      <c r="A9" s="12" t="s">
        <v>38</v>
      </c>
      <c r="B9" s="12" t="s">
        <v>13</v>
      </c>
      <c r="C9" s="12" t="s">
        <v>4</v>
      </c>
      <c r="D9" s="7">
        <f>SUM(E9+F9+G9+H9+I9+J9+L9+M9+K9)</f>
        <v>75461736.570000008</v>
      </c>
      <c r="E9" s="7">
        <f>SUM(E10+E19)</f>
        <v>6697706.0700000003</v>
      </c>
      <c r="F9" s="7">
        <f>SUM(F10+F19)</f>
        <v>6865217.3100000005</v>
      </c>
      <c r="G9" s="7">
        <f>SUM(G10+G19)</f>
        <v>6714290.9399999995</v>
      </c>
      <c r="H9" s="7">
        <f>SUM(H10+H19)</f>
        <v>8060728.3000000007</v>
      </c>
      <c r="I9" s="17">
        <f>SUM(I10+I19+I24)</f>
        <v>8001583.8700000001</v>
      </c>
      <c r="J9" s="17">
        <f>SUM(J10+J19+J24)</f>
        <v>8834587</v>
      </c>
      <c r="K9" s="17">
        <f>SUM(K10+K19+K24+K27)</f>
        <v>12403275.880000001</v>
      </c>
      <c r="L9" s="17">
        <f>SUM(L10+L19+L24)</f>
        <v>8942173.5999999996</v>
      </c>
      <c r="M9" s="17">
        <f>SUM(M10+M19+M24)</f>
        <v>8942173.5999999996</v>
      </c>
    </row>
    <row r="10" spans="1:14" ht="64.2" customHeight="1" x14ac:dyDescent="0.35">
      <c r="A10" s="12" t="s">
        <v>39</v>
      </c>
      <c r="B10" s="12" t="s">
        <v>15</v>
      </c>
      <c r="C10" s="12" t="s">
        <v>4</v>
      </c>
      <c r="D10" s="7">
        <f>SUM(E10+F10+G10+H10+I10+J10+L10+M10+K10)</f>
        <v>64870081.729999997</v>
      </c>
      <c r="E10" s="7">
        <f>SUM(E11:E15)</f>
        <v>5741095.8700000001</v>
      </c>
      <c r="F10" s="7">
        <f>SUM(F11:F15)</f>
        <v>6097117.3100000005</v>
      </c>
      <c r="G10" s="7">
        <f t="shared" ref="G10:M10" si="0">SUM(G11:G16)</f>
        <v>5946190.9399999995</v>
      </c>
      <c r="H10" s="7">
        <f>SUM(H11:H16)</f>
        <v>7292628.3000000007</v>
      </c>
      <c r="I10" s="18">
        <f t="shared" si="0"/>
        <v>6917893.8700000001</v>
      </c>
      <c r="J10" s="18">
        <f>SUM(J11:J16)</f>
        <v>7597032</v>
      </c>
      <c r="K10" s="18">
        <f>SUM(K11:K16)</f>
        <v>9623646</v>
      </c>
      <c r="L10" s="18">
        <f t="shared" ref="L10" si="1">SUM(L11:L16)</f>
        <v>7827238.7199999997</v>
      </c>
      <c r="M10" s="18">
        <f t="shared" si="0"/>
        <v>7827238.7199999997</v>
      </c>
      <c r="N10" s="22"/>
    </row>
    <row r="11" spans="1:14" ht="85.2" customHeight="1" x14ac:dyDescent="0.35">
      <c r="A11" s="6" t="s">
        <v>18</v>
      </c>
      <c r="B11" s="6" t="s">
        <v>15</v>
      </c>
      <c r="C11" s="6" t="s">
        <v>4</v>
      </c>
      <c r="D11" s="7">
        <f>SUM(E11+F11+G11+H11+I11+J11+L11+M11+K11)</f>
        <v>48206712.590000004</v>
      </c>
      <c r="E11" s="13">
        <v>4291095.87</v>
      </c>
      <c r="F11" s="13">
        <v>4596183.9800000004</v>
      </c>
      <c r="G11" s="13">
        <v>4412649</v>
      </c>
      <c r="H11" s="13">
        <v>4969801.74</v>
      </c>
      <c r="I11" s="19">
        <v>5257110</v>
      </c>
      <c r="J11" s="19">
        <v>5657652</v>
      </c>
      <c r="K11" s="19">
        <v>6992484</v>
      </c>
      <c r="L11" s="19">
        <v>6014868</v>
      </c>
      <c r="M11" s="19">
        <v>6014868</v>
      </c>
    </row>
    <row r="12" spans="1:14" ht="73.2" customHeight="1" x14ac:dyDescent="0.35">
      <c r="A12" s="6" t="s">
        <v>19</v>
      </c>
      <c r="B12" s="6" t="s">
        <v>15</v>
      </c>
      <c r="C12" s="6" t="s">
        <v>4</v>
      </c>
      <c r="D12" s="7">
        <f>SUM(E12+F12+G12+H12+I12+J12+L12+M12+K12)</f>
        <v>10670959.140000001</v>
      </c>
      <c r="E12" s="13">
        <v>1248000</v>
      </c>
      <c r="F12" s="13">
        <v>1171733.33</v>
      </c>
      <c r="G12" s="13">
        <v>1095741.94</v>
      </c>
      <c r="H12" s="13">
        <v>1096000</v>
      </c>
      <c r="I12" s="20">
        <v>1103483.8700000001</v>
      </c>
      <c r="J12" s="20">
        <v>1200000</v>
      </c>
      <c r="K12" s="20">
        <v>1308000</v>
      </c>
      <c r="L12" s="19">
        <v>1224000</v>
      </c>
      <c r="M12" s="19">
        <v>1224000</v>
      </c>
    </row>
    <row r="13" spans="1:14" ht="68.400000000000006" customHeight="1" x14ac:dyDescent="0.35">
      <c r="A13" s="6" t="s">
        <v>20</v>
      </c>
      <c r="B13" s="6" t="s">
        <v>15</v>
      </c>
      <c r="C13" s="6" t="s">
        <v>4</v>
      </c>
      <c r="D13" s="7">
        <f t="shared" ref="D13:D26" si="2">SUM(E13+F13+G13+H13+I13+J13+L13+M13+K13)</f>
        <v>19600</v>
      </c>
      <c r="E13" s="13">
        <v>0</v>
      </c>
      <c r="F13" s="13">
        <v>0</v>
      </c>
      <c r="G13" s="13">
        <v>0</v>
      </c>
      <c r="H13" s="13">
        <v>3800</v>
      </c>
      <c r="I13" s="20">
        <v>5000</v>
      </c>
      <c r="J13" s="20">
        <v>2700</v>
      </c>
      <c r="K13" s="20">
        <v>2700</v>
      </c>
      <c r="L13" s="19">
        <v>2700</v>
      </c>
      <c r="M13" s="19">
        <v>2700</v>
      </c>
    </row>
    <row r="14" spans="1:14" ht="65.400000000000006" customHeight="1" x14ac:dyDescent="0.35">
      <c r="A14" s="6" t="s">
        <v>25</v>
      </c>
      <c r="B14" s="6" t="s">
        <v>15</v>
      </c>
      <c r="C14" s="6" t="s">
        <v>4</v>
      </c>
      <c r="D14" s="7">
        <f>SUM(E14+F14+G14+H14+J14)</f>
        <v>116000</v>
      </c>
      <c r="E14" s="13">
        <v>20000</v>
      </c>
      <c r="F14" s="13">
        <v>24000</v>
      </c>
      <c r="G14" s="13">
        <v>24000</v>
      </c>
      <c r="H14" s="13">
        <v>24000</v>
      </c>
      <c r="I14" s="20">
        <v>0</v>
      </c>
      <c r="J14" s="20">
        <v>24000</v>
      </c>
      <c r="K14" s="20" t="s">
        <v>31</v>
      </c>
      <c r="L14" s="20" t="s">
        <v>31</v>
      </c>
      <c r="M14" s="20" t="s">
        <v>31</v>
      </c>
    </row>
    <row r="15" spans="1:14" ht="86.4" customHeight="1" x14ac:dyDescent="0.35">
      <c r="A15" s="6" t="s">
        <v>27</v>
      </c>
      <c r="B15" s="6" t="s">
        <v>16</v>
      </c>
      <c r="C15" s="14" t="s">
        <v>4</v>
      </c>
      <c r="D15" s="7">
        <f t="shared" si="2"/>
        <v>5092583.4399999995</v>
      </c>
      <c r="E15" s="13">
        <v>182000</v>
      </c>
      <c r="F15" s="13">
        <v>305200</v>
      </c>
      <c r="G15" s="13">
        <v>413800</v>
      </c>
      <c r="H15" s="13">
        <v>434800</v>
      </c>
      <c r="I15" s="19">
        <f>413800+138500</f>
        <v>552300</v>
      </c>
      <c r="J15" s="19">
        <v>712680</v>
      </c>
      <c r="K15" s="19">
        <v>1320462</v>
      </c>
      <c r="L15" s="19">
        <v>585670.72</v>
      </c>
      <c r="M15" s="19">
        <v>585670.72</v>
      </c>
    </row>
    <row r="16" spans="1:14" ht="96.75" customHeight="1" x14ac:dyDescent="0.35">
      <c r="A16" s="6" t="s">
        <v>26</v>
      </c>
      <c r="B16" s="6" t="s">
        <v>16</v>
      </c>
      <c r="C16" s="14" t="s">
        <v>4</v>
      </c>
      <c r="D16" s="7">
        <f t="shared" si="2"/>
        <v>764226.56000000006</v>
      </c>
      <c r="E16" s="13">
        <v>0</v>
      </c>
      <c r="F16" s="13">
        <v>0</v>
      </c>
      <c r="G16" s="13">
        <v>0</v>
      </c>
      <c r="H16" s="13">
        <v>764226.56000000006</v>
      </c>
      <c r="I16" s="19">
        <f>I17+I18</f>
        <v>0</v>
      </c>
      <c r="J16" s="19">
        <f t="shared" ref="J16:M16" si="3">J17+J18</f>
        <v>0</v>
      </c>
      <c r="K16" s="19">
        <f t="shared" si="3"/>
        <v>0</v>
      </c>
      <c r="L16" s="19">
        <f t="shared" ref="L16" si="4">L17+L18</f>
        <v>0</v>
      </c>
      <c r="M16" s="19">
        <f t="shared" si="3"/>
        <v>0</v>
      </c>
    </row>
    <row r="17" spans="1:13" ht="175.5" customHeight="1" x14ac:dyDescent="0.35">
      <c r="A17" s="6" t="s">
        <v>28</v>
      </c>
      <c r="B17" s="6" t="s">
        <v>16</v>
      </c>
      <c r="C17" s="14" t="s">
        <v>4</v>
      </c>
      <c r="D17" s="7">
        <f t="shared" si="2"/>
        <v>453840</v>
      </c>
      <c r="E17" s="13">
        <v>0</v>
      </c>
      <c r="F17" s="13">
        <v>0</v>
      </c>
      <c r="G17" s="13">
        <v>0</v>
      </c>
      <c r="H17" s="13">
        <v>453840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</row>
    <row r="18" spans="1:13" ht="69" customHeight="1" x14ac:dyDescent="0.35">
      <c r="A18" s="6" t="s">
        <v>29</v>
      </c>
      <c r="B18" s="6" t="s">
        <v>16</v>
      </c>
      <c r="C18" s="14" t="s">
        <v>4</v>
      </c>
      <c r="D18" s="7">
        <f t="shared" si="2"/>
        <v>310386.56</v>
      </c>
      <c r="E18" s="13">
        <v>0</v>
      </c>
      <c r="F18" s="13">
        <v>0</v>
      </c>
      <c r="G18" s="13">
        <v>0</v>
      </c>
      <c r="H18" s="13">
        <v>310386.56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</row>
    <row r="19" spans="1:13" ht="78" customHeight="1" x14ac:dyDescent="0.35">
      <c r="A19" s="15" t="s">
        <v>40</v>
      </c>
      <c r="B19" s="15" t="s">
        <v>17</v>
      </c>
      <c r="C19" s="15" t="s">
        <v>4</v>
      </c>
      <c r="D19" s="7">
        <f>SUM(E19+F19+G19+H19+I19+J19+L19+M19+K19)</f>
        <v>7927410.2000000002</v>
      </c>
      <c r="E19" s="8">
        <f>SUM(E20+E21+E22)</f>
        <v>956610.2</v>
      </c>
      <c r="F19" s="8">
        <f>SUM(F20+F21+F22)</f>
        <v>768100</v>
      </c>
      <c r="G19" s="8">
        <f t="shared" ref="G19" si="5">SUM(G20+G21+G22)</f>
        <v>768100</v>
      </c>
      <c r="H19" s="8">
        <f>SUM(H20+H21+H22)</f>
        <v>768100</v>
      </c>
      <c r="I19" s="18">
        <f>SUM(I20+I21+I22)</f>
        <v>768100</v>
      </c>
      <c r="J19" s="18">
        <f t="shared" ref="J19:M19" si="6">SUM(J20+J21+J22)</f>
        <v>794100</v>
      </c>
      <c r="K19" s="18">
        <f>SUM(K20+K21+K22)</f>
        <v>1568100</v>
      </c>
      <c r="L19" s="18">
        <f t="shared" ref="L19" si="7">SUM(L20+L21+L22)</f>
        <v>768100</v>
      </c>
      <c r="M19" s="18">
        <f t="shared" si="6"/>
        <v>768100</v>
      </c>
    </row>
    <row r="20" spans="1:13" ht="70.95" customHeight="1" x14ac:dyDescent="0.35">
      <c r="A20" s="9" t="s">
        <v>21</v>
      </c>
      <c r="B20" s="9" t="s">
        <v>17</v>
      </c>
      <c r="C20" s="9" t="s">
        <v>5</v>
      </c>
      <c r="D20" s="7">
        <f t="shared" si="2"/>
        <v>4752000</v>
      </c>
      <c r="E20" s="10">
        <v>444000</v>
      </c>
      <c r="F20" s="10">
        <v>444000</v>
      </c>
      <c r="G20" s="10">
        <v>444000</v>
      </c>
      <c r="H20" s="10">
        <v>444000</v>
      </c>
      <c r="I20" s="21">
        <v>444000</v>
      </c>
      <c r="J20" s="21">
        <v>444000</v>
      </c>
      <c r="K20" s="21">
        <v>1200000</v>
      </c>
      <c r="L20" s="21">
        <v>444000</v>
      </c>
      <c r="M20" s="21">
        <v>444000</v>
      </c>
    </row>
    <row r="21" spans="1:13" ht="138" customHeight="1" x14ac:dyDescent="0.35">
      <c r="A21" s="9" t="s">
        <v>22</v>
      </c>
      <c r="B21" s="9" t="s">
        <v>17</v>
      </c>
      <c r="C21" s="9" t="s">
        <v>5</v>
      </c>
      <c r="D21" s="7">
        <f t="shared" si="2"/>
        <v>2986900</v>
      </c>
      <c r="E21" s="10">
        <v>324100</v>
      </c>
      <c r="F21" s="10">
        <v>324100</v>
      </c>
      <c r="G21" s="10">
        <v>324100</v>
      </c>
      <c r="H21" s="10">
        <v>324100</v>
      </c>
      <c r="I21" s="21">
        <v>324100</v>
      </c>
      <c r="J21" s="21">
        <v>350100</v>
      </c>
      <c r="K21" s="21">
        <v>368100</v>
      </c>
      <c r="L21" s="21">
        <v>324100</v>
      </c>
      <c r="M21" s="21">
        <v>324100</v>
      </c>
    </row>
    <row r="22" spans="1:13" ht="78.599999999999994" customHeight="1" x14ac:dyDescent="0.35">
      <c r="A22" s="9" t="s">
        <v>23</v>
      </c>
      <c r="B22" s="9" t="s">
        <v>17</v>
      </c>
      <c r="C22" s="9" t="s">
        <v>4</v>
      </c>
      <c r="D22" s="7">
        <f t="shared" si="2"/>
        <v>188510.2</v>
      </c>
      <c r="E22" s="10">
        <v>188510.2</v>
      </c>
      <c r="F22" s="13">
        <v>0</v>
      </c>
      <c r="G22" s="13">
        <v>0</v>
      </c>
      <c r="H22" s="13">
        <v>0</v>
      </c>
      <c r="I22" s="21">
        <f>I23</f>
        <v>0</v>
      </c>
      <c r="J22" s="21">
        <f>J23</f>
        <v>0</v>
      </c>
      <c r="K22" s="21">
        <f>K23</f>
        <v>0</v>
      </c>
      <c r="L22" s="21">
        <f>L23</f>
        <v>0</v>
      </c>
      <c r="M22" s="21">
        <f>M23</f>
        <v>0</v>
      </c>
    </row>
    <row r="23" spans="1:13" ht="64.2" customHeight="1" x14ac:dyDescent="0.35">
      <c r="A23" s="9" t="s">
        <v>24</v>
      </c>
      <c r="B23" s="9" t="s">
        <v>17</v>
      </c>
      <c r="C23" s="9" t="s">
        <v>4</v>
      </c>
      <c r="D23" s="7">
        <f t="shared" si="2"/>
        <v>188510.2</v>
      </c>
      <c r="E23" s="10">
        <v>188510.2</v>
      </c>
      <c r="F23" s="13">
        <v>0</v>
      </c>
      <c r="G23" s="13">
        <v>0</v>
      </c>
      <c r="H23" s="13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</row>
    <row r="24" spans="1:13" ht="89.4" customHeight="1" x14ac:dyDescent="0.35">
      <c r="A24" s="15" t="s">
        <v>41</v>
      </c>
      <c r="B24" s="9" t="s">
        <v>16</v>
      </c>
      <c r="C24" s="9" t="s">
        <v>4</v>
      </c>
      <c r="D24" s="7">
        <f>SUM(I24+J24+K24+L24+M24)</f>
        <v>2164244.6399999997</v>
      </c>
      <c r="E24" s="11" t="s">
        <v>31</v>
      </c>
      <c r="F24" s="11" t="s">
        <v>31</v>
      </c>
      <c r="G24" s="11" t="s">
        <v>31</v>
      </c>
      <c r="H24" s="11" t="s">
        <v>31</v>
      </c>
      <c r="I24" s="18">
        <v>315590</v>
      </c>
      <c r="J24" s="18">
        <v>443455</v>
      </c>
      <c r="K24" s="18">
        <f>K25</f>
        <v>711529.88</v>
      </c>
      <c r="L24" s="18">
        <v>346834.88</v>
      </c>
      <c r="M24" s="18">
        <v>346834.88</v>
      </c>
    </row>
    <row r="25" spans="1:13" ht="84" customHeight="1" x14ac:dyDescent="0.35">
      <c r="A25" s="6" t="s">
        <v>32</v>
      </c>
      <c r="B25" s="6" t="s">
        <v>16</v>
      </c>
      <c r="C25" s="6" t="s">
        <v>4</v>
      </c>
      <c r="D25" s="7">
        <f t="shared" si="2"/>
        <v>2164244.6399999997</v>
      </c>
      <c r="E25" s="13">
        <v>0</v>
      </c>
      <c r="F25" s="13">
        <v>0</v>
      </c>
      <c r="G25" s="13">
        <v>0</v>
      </c>
      <c r="H25" s="13">
        <v>0</v>
      </c>
      <c r="I25" s="21">
        <v>315590</v>
      </c>
      <c r="J25" s="21">
        <v>443455</v>
      </c>
      <c r="K25" s="21">
        <f>K26</f>
        <v>711529.88</v>
      </c>
      <c r="L25" s="21">
        <v>346834.88</v>
      </c>
      <c r="M25" s="21">
        <v>346834.88</v>
      </c>
    </row>
    <row r="26" spans="1:13" ht="135" customHeight="1" x14ac:dyDescent="0.35">
      <c r="A26" s="6" t="s">
        <v>33</v>
      </c>
      <c r="B26" s="6" t="s">
        <v>16</v>
      </c>
      <c r="C26" s="6" t="s">
        <v>4</v>
      </c>
      <c r="D26" s="7">
        <f t="shared" si="2"/>
        <v>2164244.6399999997</v>
      </c>
      <c r="E26" s="13">
        <v>0</v>
      </c>
      <c r="F26" s="13">
        <v>0</v>
      </c>
      <c r="G26" s="13">
        <v>0</v>
      </c>
      <c r="H26" s="13">
        <v>0</v>
      </c>
      <c r="I26" s="21">
        <v>315590</v>
      </c>
      <c r="J26" s="21">
        <v>443455</v>
      </c>
      <c r="K26" s="21">
        <v>711529.88</v>
      </c>
      <c r="L26" s="21">
        <v>346834.88</v>
      </c>
      <c r="M26" s="21">
        <v>346834.88</v>
      </c>
    </row>
    <row r="27" spans="1:13" s="25" customFormat="1" ht="84" customHeight="1" x14ac:dyDescent="0.3">
      <c r="A27" s="15" t="s">
        <v>36</v>
      </c>
      <c r="B27" s="15" t="s">
        <v>17</v>
      </c>
      <c r="C27" s="15" t="s">
        <v>5</v>
      </c>
      <c r="D27" s="7">
        <f>SUM(K27)</f>
        <v>500000</v>
      </c>
      <c r="E27" s="7" t="s">
        <v>31</v>
      </c>
      <c r="F27" s="7" t="s">
        <v>31</v>
      </c>
      <c r="G27" s="7" t="s">
        <v>31</v>
      </c>
      <c r="H27" s="7" t="s">
        <v>31</v>
      </c>
      <c r="I27" s="18" t="s">
        <v>31</v>
      </c>
      <c r="J27" s="18" t="s">
        <v>31</v>
      </c>
      <c r="K27" s="18">
        <v>500000</v>
      </c>
      <c r="L27" s="18" t="s">
        <v>31</v>
      </c>
      <c r="M27" s="18" t="s">
        <v>31</v>
      </c>
    </row>
    <row r="28" spans="1:13" ht="138.6" customHeight="1" x14ac:dyDescent="0.35">
      <c r="A28" s="6" t="s">
        <v>37</v>
      </c>
      <c r="B28" s="9" t="s">
        <v>17</v>
      </c>
      <c r="C28" s="9" t="s">
        <v>5</v>
      </c>
      <c r="D28" s="7">
        <f>SUM(K28)</f>
        <v>500000</v>
      </c>
      <c r="E28" s="13" t="s">
        <v>31</v>
      </c>
      <c r="F28" s="13" t="s">
        <v>31</v>
      </c>
      <c r="G28" s="13" t="s">
        <v>31</v>
      </c>
      <c r="H28" s="13" t="s">
        <v>31</v>
      </c>
      <c r="I28" s="21" t="s">
        <v>31</v>
      </c>
      <c r="J28" s="21" t="s">
        <v>31</v>
      </c>
      <c r="K28" s="21">
        <v>500000</v>
      </c>
      <c r="L28" s="21" t="s">
        <v>31</v>
      </c>
      <c r="M28" s="21" t="s">
        <v>31</v>
      </c>
    </row>
    <row r="29" spans="1:13" ht="50.1" customHeight="1" x14ac:dyDescent="0.35">
      <c r="E29" s="2"/>
      <c r="F29" s="3"/>
    </row>
    <row r="30" spans="1:13" ht="30" customHeight="1" x14ac:dyDescent="0.4">
      <c r="A30" s="31" t="s">
        <v>45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23"/>
    </row>
    <row r="31" spans="1:13" ht="64.5" customHeight="1" x14ac:dyDescent="0.35"/>
  </sheetData>
  <mergeCells count="10">
    <mergeCell ref="J2:M2"/>
    <mergeCell ref="L3:M3"/>
    <mergeCell ref="I4:M4"/>
    <mergeCell ref="E6:M6"/>
    <mergeCell ref="A30:K30"/>
    <mergeCell ref="A5:K5"/>
    <mergeCell ref="B6:B7"/>
    <mergeCell ref="C6:C7"/>
    <mergeCell ref="D6:D7"/>
    <mergeCell ref="A6:A7"/>
  </mergeCells>
  <pageMargins left="0.78740157480314965" right="0" top="0.39370078740157483" bottom="0" header="0.31496062992125984" footer="0"/>
  <pageSetup paperSize="9" scale="45" fitToWidth="0" fitToHeight="0" orientation="landscape" r:id="rId1"/>
  <rowBreaks count="1" manualBreakCount="1">
    <brk id="1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" sqref="D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Лист1!_Hlk130397155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2025-07-07T02:29:27Z</dcterms:modified>
</cp:coreProperties>
</file>