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2" windowHeight="11760" tabRatio="894" activeTab="0"/>
  </bookViews>
  <sheets>
    <sheet name="4. Ресурсное обеспеч" sheetId="1" r:id="rId1"/>
    <sheet name="Лист1" sheetId="2" r:id="rId2"/>
  </sheets>
  <definedNames>
    <definedName name="_xlnm.Print_Area" localSheetId="0">'4. Ресурсное обеспеч'!$A$1:$L$63</definedName>
  </definedNames>
  <calcPr fullCalcOnLoad="1"/>
</workbook>
</file>

<file path=xl/sharedStrings.xml><?xml version="1.0" encoding="utf-8"?>
<sst xmlns="http://schemas.openxmlformats.org/spreadsheetml/2006/main" count="110" uniqueCount="64">
  <si>
    <t>Источник финансирования</t>
  </si>
  <si>
    <t>Общий объем финансирования,  руб.</t>
  </si>
  <si>
    <t>Объем финансирования, руб.</t>
  </si>
  <si>
    <t>Основное мероприятие 2.1. "Участие сборных команд и спортсменов в областных, региональных, всероссийских и международных соревнованиях"</t>
  </si>
  <si>
    <t>местный бюджет</t>
  </si>
  <si>
    <t>МБУ "Спортивный комплекс "Химик", МБУ "Спортивный центр"</t>
  </si>
  <si>
    <t>Основное мероприятие 1.1. "Развитие системы проведения официальных физкультурно-оздоровительных и спортивно-массовых мероприятий"</t>
  </si>
  <si>
    <t>Основное мероприятие 1.2. "Обеспечение условий, способствующих населению города Усолье-Сибирское систематически занимающихся физической культурой и массовым спортом"</t>
  </si>
  <si>
    <t>2019 год</t>
  </si>
  <si>
    <t>2020 год</t>
  </si>
  <si>
    <t>МКУ "Городское управление капитального строительства"</t>
  </si>
  <si>
    <t>1.1.4. Спартакиада среди общеобразовательных учреждений города</t>
  </si>
  <si>
    <t xml:space="preserve">1.1.2. Спартакиада среди предприятий и учреждений города </t>
  </si>
  <si>
    <t>1.2.2. Содействие в оснащении необходимым спортивным оборудованием и инвентарем для занятий физической культурой и спортом</t>
  </si>
  <si>
    <t>1.2.1. Содержание спортсооружений для занятий физической культурой и спортом</t>
  </si>
  <si>
    <t>1.1.1. Мероприятия по календарному плану</t>
  </si>
  <si>
    <t>МБУ ДО "ДЮСШ № 1"</t>
  </si>
  <si>
    <t>2021 год</t>
  </si>
  <si>
    <t>2022 год</t>
  </si>
  <si>
    <t>2023 год</t>
  </si>
  <si>
    <t>2024 год</t>
  </si>
  <si>
    <t>Основное мероприятие 1.3. "Приобретение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массового спорта"</t>
  </si>
  <si>
    <t>1.1.5. Спартакиада среди ветеранских организаций</t>
  </si>
  <si>
    <t>1.1.6. Мероприятия поэтапного внедрения ВФСК "Готов к труду и обороне"</t>
  </si>
  <si>
    <t>1.1.7. Конкурс на звание "Лучший спортсмен года", "Лучший тренер года"</t>
  </si>
  <si>
    <t>1.1.3. Спартакиада среди средне-специальных учебных заведений города</t>
  </si>
  <si>
    <t>Отдел спорта и молодёжной политики управления по социально-культурным вопросам</t>
  </si>
  <si>
    <t>Отдел спорта и молодёжной политики управления по социально-культурным вопросам, МБУ ДО "ДЮСШ № 1".</t>
  </si>
  <si>
    <t>Отдел спорта и молодёжной политики управления по социально-культурным вопросам, МБУ "Спортивный комплекс "Химик", МБУ "Спортивный центр", МБУ ДО "ДЮСШ № 1", МКУ "Городское управление капитального строительства"</t>
  </si>
  <si>
    <t>Отдел спорта и молодёжной политики управления по социально-культурным вопросам, МБУ "Спортивный комплекс "Химик", МБУ ДО "ДЮСШ № 1"</t>
  </si>
  <si>
    <t>Отдел спорта и молодёжной политики управления по социально-культурным вопросам, МБУ "Спортивный центр", МБУ "Спортивный комплекс "Химик", МБУ ДО "ДЮСШ № 1", МБУ ДО "ДДТ"</t>
  </si>
  <si>
    <t xml:space="preserve"> МБУ ДО "ДЮСШ № 1"</t>
  </si>
  <si>
    <t>Основное мероприятие 1.7. "Строительство многофункционального физкультурно-оздоровительного ледового комплекса"</t>
  </si>
  <si>
    <t>областной бюджет</t>
  </si>
  <si>
    <t xml:space="preserve">всего </t>
  </si>
  <si>
    <t>всего</t>
  </si>
  <si>
    <t xml:space="preserve">  администрации города Усолье-Сибирское</t>
  </si>
  <si>
    <t xml:space="preserve">Приложение 3   </t>
  </si>
  <si>
    <t>к муниципальной программе</t>
  </si>
  <si>
    <t xml:space="preserve">"Развитие физической культуры и спорта"  </t>
  </si>
  <si>
    <t>Отдел спорта и молодёжной политики управления по социально-культурным вопросам,  МБУ "Спортивный центр", МБУ ДО "ДЮСШ № 1",  МБУ ДО "ДДТ"</t>
  </si>
  <si>
    <t>Основное мероприятие 1.8. «Мероприятия в рамках реализации федерального проекта «Спорт – норма жизни»</t>
  </si>
  <si>
    <t xml:space="preserve">федеральный бюджет </t>
  </si>
  <si>
    <t>Основное мероприятие 1.9. «Капитальный ремонт спортивного зала МБУДО "ДЮСШ № 1" по адресу: город Усолье-Сибирское, проезд Фестивальный 1Б».</t>
  </si>
  <si>
    <t>Отдел спорта и молодёжной политики управления по социально-культурным вопросам, МБУ ДО "ДЮСШ № 1"</t>
  </si>
  <si>
    <t>Наименование программы, подпрограммы, основного мероприятия, мероприятия, проекта</t>
  </si>
  <si>
    <t>Ответственный исполнитель Программы, соисполнители Программы, участники Программы, участники подпрограммы</t>
  </si>
  <si>
    <t>Основное мероприятие 1.10. «Капитальный ремонт уличного туалета, расположенного в районе МБУ " Спортивный комплекс "Химик"».</t>
  </si>
  <si>
    <t>Отдел спорта и молодёжной политики управления по социально-культурным вопросам, МБУ "Спортивный комплекс "Химик"</t>
  </si>
  <si>
    <t>Основное мероприятие 1.11. «Строительство физкультурно-оздоровительного комплекса  по адресу: г. Усолье-Сибирское, проспект Ленинский».</t>
  </si>
  <si>
    <t>2025 год</t>
  </si>
  <si>
    <t>Основное мероприятие 1.12. «Обустройство теннисного корта в районе спортивного зала "Химик" по адресу: пр-т Комсомольский, 30».</t>
  </si>
  <si>
    <t>Мэр города</t>
  </si>
  <si>
    <t>М.В. Торопкин</t>
  </si>
  <si>
    <t>2026 год</t>
  </si>
  <si>
    <t>на 2019-2026 годы</t>
  </si>
  <si>
    <t>Ресурсное обеспечение реализации муниципальной программы  города Усолье-Сибирское "Развитие физической культуры и спорта" на 2019-2026 годы</t>
  </si>
  <si>
    <t>Муниципальная программа города Усолье-Сибирское "Развитие физической культуры и спорта" на 2019-2026 годы</t>
  </si>
  <si>
    <t>Подпрограмма 1 "Развитие физической культуры и массового спорта" на 2019-2026 годы</t>
  </si>
  <si>
    <t>Подпрограмма 2 "Подготовка спортивного резерва" на 2019-2026 годы</t>
  </si>
  <si>
    <t xml:space="preserve">1.8.1. «Строительство физкультурно-оздоровительного комплекса в рамках реализации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 на 2019-2024 годы» </t>
  </si>
  <si>
    <t>Основное мероприятие 1.13. «Приобретение и установка скалодрома (физкультурно-оздоровительный комплекс, пр-т Ленинский)».</t>
  </si>
  <si>
    <t xml:space="preserve">Приложение 1 к постановлению </t>
  </si>
  <si>
    <t>от 05.07.2024 г. №1925-па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</si>
</sst>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.##0.00"/>
    <numFmt numFmtId="179" formatCode="0.00000"/>
    <numFmt numFmtId="180" formatCode="0.0"/>
    <numFmt numFmtId="181" formatCode="[$-FC19]d\ mmmm\ yyyy\ &quot;г.&quot;"/>
    <numFmt numFmtId="182" formatCode="#,##0.00\ &quot;₽&quot;"/>
    <numFmt numFmtId="183" formatCode="0.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\ _₽"/>
    <numFmt numFmtId="193" formatCode="#,##0.00_ ;\-#,##0.00\ "/>
    <numFmt numFmtId="194" formatCode="#,##0_ ;\-#,##0\ "/>
    <numFmt numFmtId="195" formatCode="0.00_ ;\-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center" wrapText="1"/>
    </xf>
    <xf numFmtId="4" fontId="6" fillId="0" borderId="10" xfId="63" applyNumberFormat="1" applyFont="1" applyBorder="1" applyAlignment="1">
      <alignment horizontal="center" vertical="center" wrapText="1"/>
    </xf>
    <xf numFmtId="4" fontId="6" fillId="0" borderId="10" xfId="61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193" fontId="6" fillId="0" borderId="10" xfId="63" applyNumberFormat="1" applyFont="1" applyBorder="1" applyAlignment="1">
      <alignment horizontal="center" vertical="center" wrapText="1"/>
    </xf>
    <xf numFmtId="4" fontId="6" fillId="33" borderId="10" xfId="6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4" fontId="6" fillId="33" borderId="10" xfId="61" applyNumberFormat="1" applyFont="1" applyFill="1" applyBorder="1" applyAlignment="1">
      <alignment horizontal="center" vertical="center" wrapText="1"/>
    </xf>
    <xf numFmtId="193" fontId="6" fillId="33" borderId="10" xfId="6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63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6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90" zoomScaleNormal="82" zoomScaleSheetLayoutView="90" workbookViewId="0" topLeftCell="B1">
      <selection activeCell="H3" sqref="H3:L3"/>
    </sheetView>
  </sheetViews>
  <sheetFormatPr defaultColWidth="9.125" defaultRowHeight="12.75"/>
  <cols>
    <col min="1" max="1" width="37.50390625" style="2" customWidth="1"/>
    <col min="2" max="2" width="40.50390625" style="2" customWidth="1"/>
    <col min="3" max="3" width="11.50390625" style="2" customWidth="1"/>
    <col min="4" max="4" width="18.625" style="2" customWidth="1"/>
    <col min="5" max="5" width="17.875" style="2" customWidth="1"/>
    <col min="6" max="6" width="17.50390625" style="2" customWidth="1"/>
    <col min="7" max="7" width="18.00390625" style="2" customWidth="1"/>
    <col min="8" max="8" width="17.00390625" style="52" customWidth="1"/>
    <col min="9" max="10" width="19.625" style="2" customWidth="1"/>
    <col min="11" max="12" width="16.00390625" style="2" customWidth="1"/>
    <col min="13" max="16384" width="9.125" style="2" customWidth="1"/>
  </cols>
  <sheetData>
    <row r="1" spans="4:12" ht="15">
      <c r="D1" s="30"/>
      <c r="H1" s="80" t="s">
        <v>62</v>
      </c>
      <c r="I1" s="81"/>
      <c r="J1" s="81"/>
      <c r="K1" s="81"/>
      <c r="L1" s="81"/>
    </row>
    <row r="2" spans="1:12" ht="13.5">
      <c r="A2" s="11"/>
      <c r="B2" s="11"/>
      <c r="C2" s="11"/>
      <c r="D2" s="11"/>
      <c r="E2" s="11"/>
      <c r="F2" s="11"/>
      <c r="G2" s="11"/>
      <c r="H2" s="80" t="s">
        <v>36</v>
      </c>
      <c r="I2" s="80"/>
      <c r="J2" s="80"/>
      <c r="K2" s="80"/>
      <c r="L2" s="72"/>
    </row>
    <row r="3" spans="1:12" ht="19.5" customHeight="1">
      <c r="A3" s="11"/>
      <c r="B3" s="9"/>
      <c r="C3" s="13"/>
      <c r="D3" s="13"/>
      <c r="E3" s="11"/>
      <c r="F3" s="11"/>
      <c r="G3" s="11"/>
      <c r="H3" s="82" t="s">
        <v>63</v>
      </c>
      <c r="I3" s="83"/>
      <c r="J3" s="83"/>
      <c r="K3" s="83"/>
      <c r="L3" s="83"/>
    </row>
    <row r="4" spans="1:12" ht="15.75" customHeight="1">
      <c r="A4" s="11"/>
      <c r="B4" s="11"/>
      <c r="C4" s="11"/>
      <c r="D4" s="11"/>
      <c r="E4" s="8"/>
      <c r="F4" s="8"/>
      <c r="G4" s="10"/>
      <c r="H4" s="50"/>
      <c r="I4" s="11"/>
      <c r="J4" s="11"/>
      <c r="K4" s="11"/>
      <c r="L4" s="11"/>
    </row>
    <row r="5" spans="1:12" ht="15.75" customHeight="1">
      <c r="A5" s="11"/>
      <c r="B5" s="11"/>
      <c r="C5" s="11"/>
      <c r="D5" s="11"/>
      <c r="E5" s="8"/>
      <c r="F5" s="8"/>
      <c r="G5" s="10"/>
      <c r="H5" s="71" t="s">
        <v>37</v>
      </c>
      <c r="I5" s="72"/>
      <c r="J5" s="72"/>
      <c r="K5" s="72"/>
      <c r="L5" s="72"/>
    </row>
    <row r="6" spans="1:12" ht="15.75" customHeight="1">
      <c r="A6" s="11"/>
      <c r="B6" s="11"/>
      <c r="C6" s="11"/>
      <c r="D6" s="11"/>
      <c r="E6" s="8"/>
      <c r="F6" s="8"/>
      <c r="G6" s="10"/>
      <c r="H6" s="71" t="s">
        <v>38</v>
      </c>
      <c r="I6" s="72"/>
      <c r="J6" s="72"/>
      <c r="K6" s="72"/>
      <c r="L6" s="72"/>
    </row>
    <row r="7" spans="1:12" ht="15.75" customHeight="1">
      <c r="A7" s="11"/>
      <c r="B7" s="11"/>
      <c r="C7" s="11"/>
      <c r="D7" s="11"/>
      <c r="E7" s="8"/>
      <c r="F7" s="8"/>
      <c r="G7" s="10"/>
      <c r="H7" s="71" t="s">
        <v>39</v>
      </c>
      <c r="I7" s="72"/>
      <c r="J7" s="72"/>
      <c r="K7" s="72"/>
      <c r="L7" s="72"/>
    </row>
    <row r="8" spans="1:12" ht="15.75" customHeight="1">
      <c r="A8" s="92" t="s">
        <v>56</v>
      </c>
      <c r="B8" s="93"/>
      <c r="C8" s="93"/>
      <c r="D8" s="93"/>
      <c r="E8" s="93"/>
      <c r="F8" s="93"/>
      <c r="G8" s="93"/>
      <c r="H8" s="71" t="s">
        <v>55</v>
      </c>
      <c r="I8" s="72"/>
      <c r="J8" s="72"/>
      <c r="K8" s="72"/>
      <c r="L8" s="72"/>
    </row>
    <row r="9" spans="1:12" ht="13.5">
      <c r="A9" s="94"/>
      <c r="B9" s="94"/>
      <c r="C9" s="94"/>
      <c r="D9" s="94"/>
      <c r="E9" s="94"/>
      <c r="F9" s="94"/>
      <c r="G9" s="94"/>
      <c r="H9" s="50"/>
      <c r="I9" s="11"/>
      <c r="J9" s="11"/>
      <c r="K9" s="11"/>
      <c r="L9" s="11"/>
    </row>
    <row r="10" spans="1:12" s="37" customFormat="1" ht="12.75" customHeight="1">
      <c r="A10" s="79" t="s">
        <v>45</v>
      </c>
      <c r="B10" s="79" t="s">
        <v>46</v>
      </c>
      <c r="C10" s="79" t="s">
        <v>0</v>
      </c>
      <c r="D10" s="79" t="s">
        <v>1</v>
      </c>
      <c r="E10" s="84" t="s">
        <v>2</v>
      </c>
      <c r="F10" s="85"/>
      <c r="G10" s="85"/>
      <c r="H10" s="86"/>
      <c r="I10" s="86"/>
      <c r="J10" s="86"/>
      <c r="K10" s="86"/>
      <c r="L10" s="87"/>
    </row>
    <row r="11" spans="1:12" s="38" customFormat="1" ht="12.75" customHeight="1">
      <c r="A11" s="79"/>
      <c r="B11" s="79"/>
      <c r="C11" s="79"/>
      <c r="D11" s="79"/>
      <c r="E11" s="59" t="s">
        <v>8</v>
      </c>
      <c r="F11" s="59" t="s">
        <v>9</v>
      </c>
      <c r="G11" s="88" t="s">
        <v>17</v>
      </c>
      <c r="H11" s="88" t="s">
        <v>18</v>
      </c>
      <c r="I11" s="59" t="s">
        <v>19</v>
      </c>
      <c r="J11" s="59" t="s">
        <v>20</v>
      </c>
      <c r="K11" s="59" t="s">
        <v>50</v>
      </c>
      <c r="L11" s="59" t="s">
        <v>54</v>
      </c>
    </row>
    <row r="12" spans="1:12" s="38" customFormat="1" ht="36" customHeight="1">
      <c r="A12" s="79"/>
      <c r="B12" s="79"/>
      <c r="C12" s="79"/>
      <c r="D12" s="79"/>
      <c r="E12" s="61"/>
      <c r="F12" s="61"/>
      <c r="G12" s="89"/>
      <c r="H12" s="89"/>
      <c r="I12" s="61"/>
      <c r="J12" s="61"/>
      <c r="K12" s="61"/>
      <c r="L12" s="61"/>
    </row>
    <row r="13" spans="1:12" s="38" customFormat="1" ht="17.2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48">
        <v>7</v>
      </c>
      <c r="H13" s="43">
        <v>8</v>
      </c>
      <c r="I13" s="23">
        <v>9</v>
      </c>
      <c r="J13" s="23">
        <v>10</v>
      </c>
      <c r="K13" s="23">
        <v>11</v>
      </c>
      <c r="L13" s="23">
        <v>12</v>
      </c>
    </row>
    <row r="14" spans="1:12" s="38" customFormat="1" ht="17.25" customHeight="1">
      <c r="A14" s="59" t="s">
        <v>57</v>
      </c>
      <c r="B14" s="59" t="s">
        <v>26</v>
      </c>
      <c r="C14" s="33" t="s">
        <v>35</v>
      </c>
      <c r="D14" s="24">
        <f>SUM(E14:L14)</f>
        <v>694187707.4</v>
      </c>
      <c r="E14" s="24">
        <f>E18+E60</f>
        <v>44934174.21</v>
      </c>
      <c r="F14" s="24">
        <f>F15+F16+F17</f>
        <v>39039943.53</v>
      </c>
      <c r="G14" s="44">
        <f aca="true" t="shared" si="0" ref="G14:L14">G18+G60</f>
        <v>49349790.03</v>
      </c>
      <c r="H14" s="44">
        <f t="shared" si="0"/>
        <v>92311127.82000001</v>
      </c>
      <c r="I14" s="44">
        <f t="shared" si="0"/>
        <v>263053462.38000003</v>
      </c>
      <c r="J14" s="44">
        <f t="shared" si="0"/>
        <v>95975145.63</v>
      </c>
      <c r="K14" s="44">
        <f t="shared" si="0"/>
        <v>54762031.9</v>
      </c>
      <c r="L14" s="44">
        <f t="shared" si="0"/>
        <v>54762031.9</v>
      </c>
    </row>
    <row r="15" spans="1:12" s="38" customFormat="1" ht="49.5" customHeight="1">
      <c r="A15" s="60"/>
      <c r="B15" s="60"/>
      <c r="C15" s="15" t="s">
        <v>42</v>
      </c>
      <c r="D15" s="24">
        <f aca="true" t="shared" si="1" ref="D15:D20">SUM(E15:L15)</f>
        <v>0</v>
      </c>
      <c r="E15" s="24">
        <v>0</v>
      </c>
      <c r="F15" s="2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</row>
    <row r="16" spans="1:12" s="38" customFormat="1" ht="42" customHeight="1">
      <c r="A16" s="60"/>
      <c r="B16" s="60"/>
      <c r="C16" s="15" t="s">
        <v>33</v>
      </c>
      <c r="D16" s="24">
        <f t="shared" si="1"/>
        <v>259447055.19</v>
      </c>
      <c r="E16" s="24">
        <f aca="true" t="shared" si="2" ref="E16:L16">E20</f>
        <v>709481</v>
      </c>
      <c r="F16" s="24">
        <f t="shared" si="2"/>
        <v>794777</v>
      </c>
      <c r="G16" s="44">
        <f t="shared" si="2"/>
        <v>5648193.08</v>
      </c>
      <c r="H16" s="44">
        <f t="shared" si="2"/>
        <v>41857458</v>
      </c>
      <c r="I16" s="44">
        <f t="shared" si="2"/>
        <v>188685406.86</v>
      </c>
      <c r="J16" s="44">
        <f>J20</f>
        <v>21751739.25</v>
      </c>
      <c r="K16" s="44">
        <f>K20</f>
        <v>0</v>
      </c>
      <c r="L16" s="44">
        <f t="shared" si="2"/>
        <v>0</v>
      </c>
    </row>
    <row r="17" spans="1:12" s="38" customFormat="1" ht="42.75" customHeight="1">
      <c r="A17" s="61"/>
      <c r="B17" s="61"/>
      <c r="C17" s="15" t="s">
        <v>4</v>
      </c>
      <c r="D17" s="24">
        <f t="shared" si="1"/>
        <v>434740652.21</v>
      </c>
      <c r="E17" s="24">
        <f aca="true" t="shared" si="3" ref="E17:L17">E21+E60</f>
        <v>44224693.21</v>
      </c>
      <c r="F17" s="24">
        <f t="shared" si="3"/>
        <v>38245166.53</v>
      </c>
      <c r="G17" s="44">
        <f t="shared" si="3"/>
        <v>43701596.95</v>
      </c>
      <c r="H17" s="44">
        <f t="shared" si="3"/>
        <v>50453669.82</v>
      </c>
      <c r="I17" s="44">
        <f t="shared" si="3"/>
        <v>74368055.52</v>
      </c>
      <c r="J17" s="44">
        <f t="shared" si="3"/>
        <v>74223406.38</v>
      </c>
      <c r="K17" s="44">
        <f>K21+K60</f>
        <v>54762031.9</v>
      </c>
      <c r="L17" s="44">
        <f t="shared" si="3"/>
        <v>54762031.9</v>
      </c>
    </row>
    <row r="18" spans="1:12" s="38" customFormat="1" ht="22.5" customHeight="1">
      <c r="A18" s="59" t="s">
        <v>58</v>
      </c>
      <c r="B18" s="59" t="s">
        <v>26</v>
      </c>
      <c r="C18" s="33" t="s">
        <v>34</v>
      </c>
      <c r="D18" s="24">
        <f t="shared" si="1"/>
        <v>678889465.2</v>
      </c>
      <c r="E18" s="24">
        <f aca="true" t="shared" si="4" ref="E18:L18">SUM(E19:E21)</f>
        <v>43197618.36</v>
      </c>
      <c r="F18" s="24">
        <f t="shared" si="4"/>
        <v>38304339.07</v>
      </c>
      <c r="G18" s="44">
        <f t="shared" si="4"/>
        <v>47753310.03</v>
      </c>
      <c r="H18" s="44">
        <f t="shared" si="4"/>
        <v>90742257.99000001</v>
      </c>
      <c r="I18" s="44">
        <f>SUM(I19:I21)</f>
        <v>261452625.03000003</v>
      </c>
      <c r="J18" s="44">
        <f>SUM(J19:J21)</f>
        <v>93288514.06</v>
      </c>
      <c r="K18" s="44">
        <f>SUM(K19:K21)</f>
        <v>52075400.33</v>
      </c>
      <c r="L18" s="44">
        <f t="shared" si="4"/>
        <v>52075400.33</v>
      </c>
    </row>
    <row r="19" spans="1:12" s="38" customFormat="1" ht="56.25" customHeight="1">
      <c r="A19" s="60"/>
      <c r="B19" s="60"/>
      <c r="C19" s="15" t="s">
        <v>42</v>
      </c>
      <c r="D19" s="24">
        <f t="shared" si="1"/>
        <v>0</v>
      </c>
      <c r="E19" s="34">
        <f aca="true" t="shared" si="5" ref="E19:L19">E38+E42</f>
        <v>0</v>
      </c>
      <c r="F19" s="34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>J38+J42</f>
        <v>0</v>
      </c>
      <c r="K19" s="45">
        <f>K38+K42</f>
        <v>0</v>
      </c>
      <c r="L19" s="45">
        <f t="shared" si="5"/>
        <v>0</v>
      </c>
    </row>
    <row r="20" spans="1:12" s="38" customFormat="1" ht="37.5" customHeight="1">
      <c r="A20" s="60"/>
      <c r="B20" s="60"/>
      <c r="C20" s="15" t="s">
        <v>33</v>
      </c>
      <c r="D20" s="24">
        <f t="shared" si="1"/>
        <v>259447055.19</v>
      </c>
      <c r="E20" s="24">
        <f>E34+E39+E49+E52</f>
        <v>709481</v>
      </c>
      <c r="F20" s="24">
        <f>F34+F39+F49+F52</f>
        <v>794777</v>
      </c>
      <c r="G20" s="44">
        <f>G34+G39+G49+G52</f>
        <v>5648193.08</v>
      </c>
      <c r="H20" s="44">
        <f>H34+H39+H49+H52+H46</f>
        <v>41857458</v>
      </c>
      <c r="I20" s="44">
        <f>I34+I39+I49+I52+I55</f>
        <v>188685406.86</v>
      </c>
      <c r="J20" s="44">
        <f>J34+J39+J49+J52+J58</f>
        <v>21751739.25</v>
      </c>
      <c r="K20" s="44">
        <f>K34+K39+K49+K52</f>
        <v>0</v>
      </c>
      <c r="L20" s="44">
        <f>L34+L39+L49+L52</f>
        <v>0</v>
      </c>
    </row>
    <row r="21" spans="1:12" s="38" customFormat="1" ht="42" customHeight="1">
      <c r="A21" s="61"/>
      <c r="B21" s="61"/>
      <c r="C21" s="15" t="s">
        <v>4</v>
      </c>
      <c r="D21" s="24">
        <f>SUM(E21:L21)</f>
        <v>419442410.01</v>
      </c>
      <c r="E21" s="24">
        <f>E22+E30+E35+E36+E40+E47+E50+E53</f>
        <v>42488137.36</v>
      </c>
      <c r="F21" s="24">
        <f>F22+F30+F35+F36+F40+F47+F50+F53</f>
        <v>37509562.07</v>
      </c>
      <c r="G21" s="44">
        <f>G22+G30+G35+G36+G40+G47+G50+G53</f>
        <v>42105116.95</v>
      </c>
      <c r="H21" s="44">
        <f>H22+H30+H35+H36+H40+H47+H50+H53</f>
        <v>48884799.99</v>
      </c>
      <c r="I21" s="44">
        <f>I22+I30+I35+I36+I40+I47+I50+I53+I56</f>
        <v>72767218.17</v>
      </c>
      <c r="J21" s="44">
        <f>J22+J30+J35+J36+J40+J47+J50+J53+J59</f>
        <v>71536774.81</v>
      </c>
      <c r="K21" s="44">
        <f>K22+K30+K35+K36+K40+K47+K50+K53</f>
        <v>52075400.33</v>
      </c>
      <c r="L21" s="44">
        <f>L22+L30+L35+L36+L40+L47+L50+L53</f>
        <v>52075400.33</v>
      </c>
    </row>
    <row r="22" spans="1:12" s="38" customFormat="1" ht="78.75" customHeight="1">
      <c r="A22" s="17" t="s">
        <v>6</v>
      </c>
      <c r="B22" s="25" t="s">
        <v>27</v>
      </c>
      <c r="C22" s="16" t="s">
        <v>4</v>
      </c>
      <c r="D22" s="26">
        <f>SUM(E22:L22)</f>
        <v>5979188.23</v>
      </c>
      <c r="E22" s="32">
        <f aca="true" t="shared" si="6" ref="E22:L22">SUM(E23:E29)</f>
        <v>676383.6</v>
      </c>
      <c r="F22" s="32">
        <f t="shared" si="6"/>
        <v>529671.62</v>
      </c>
      <c r="G22" s="32">
        <f t="shared" si="6"/>
        <v>638800.9</v>
      </c>
      <c r="H22" s="32">
        <f t="shared" si="6"/>
        <v>595270</v>
      </c>
      <c r="I22" s="32">
        <f t="shared" si="6"/>
        <v>653388.41</v>
      </c>
      <c r="J22" s="32">
        <f>SUM(J23:J29)</f>
        <v>954557.9</v>
      </c>
      <c r="K22" s="32">
        <f>SUM(K23:K29)</f>
        <v>965557.9</v>
      </c>
      <c r="L22" s="32">
        <f t="shared" si="6"/>
        <v>965557.9</v>
      </c>
    </row>
    <row r="23" spans="1:12" s="38" customFormat="1" ht="33.75" customHeight="1">
      <c r="A23" s="17" t="s">
        <v>15</v>
      </c>
      <c r="B23" s="73" t="s">
        <v>26</v>
      </c>
      <c r="C23" s="73" t="s">
        <v>4</v>
      </c>
      <c r="D23" s="26">
        <f aca="true" t="shared" si="7" ref="D23:D53">SUM(E23:L23)</f>
        <v>3644923.23</v>
      </c>
      <c r="E23" s="26">
        <v>351823.6</v>
      </c>
      <c r="F23" s="26">
        <v>245160.43</v>
      </c>
      <c r="G23" s="32">
        <v>349685.07</v>
      </c>
      <c r="H23" s="32">
        <v>308763.61</v>
      </c>
      <c r="I23" s="32">
        <v>364071.6</v>
      </c>
      <c r="J23" s="32">
        <v>672503.12</v>
      </c>
      <c r="K23" s="32">
        <v>676457.9</v>
      </c>
      <c r="L23" s="32">
        <v>676457.9</v>
      </c>
    </row>
    <row r="24" spans="1:12" s="38" customFormat="1" ht="33" customHeight="1">
      <c r="A24" s="19" t="s">
        <v>12</v>
      </c>
      <c r="B24" s="76"/>
      <c r="C24" s="74"/>
      <c r="D24" s="26">
        <f t="shared" si="7"/>
        <v>266445.08999999997</v>
      </c>
      <c r="E24" s="26">
        <v>45600</v>
      </c>
      <c r="F24" s="26">
        <v>40626.25</v>
      </c>
      <c r="G24" s="32">
        <v>30440.95</v>
      </c>
      <c r="H24" s="32">
        <v>29228.39</v>
      </c>
      <c r="I24" s="32">
        <v>29993.5</v>
      </c>
      <c r="J24" s="32">
        <v>30156</v>
      </c>
      <c r="K24" s="32">
        <v>30200</v>
      </c>
      <c r="L24" s="32">
        <v>30200</v>
      </c>
    </row>
    <row r="25" spans="1:12" s="38" customFormat="1" ht="46.5" customHeight="1">
      <c r="A25" s="19" t="s">
        <v>25</v>
      </c>
      <c r="B25" s="77"/>
      <c r="C25" s="75"/>
      <c r="D25" s="26">
        <f t="shared" si="7"/>
        <v>182250.22</v>
      </c>
      <c r="E25" s="26">
        <v>27560</v>
      </c>
      <c r="F25" s="26">
        <v>26132.46</v>
      </c>
      <c r="G25" s="32">
        <v>20639.95</v>
      </c>
      <c r="H25" s="32">
        <v>20399.1</v>
      </c>
      <c r="I25" s="32">
        <v>22026.91</v>
      </c>
      <c r="J25" s="32">
        <v>21791.8</v>
      </c>
      <c r="K25" s="32">
        <v>21850</v>
      </c>
      <c r="L25" s="32">
        <v>21850</v>
      </c>
    </row>
    <row r="26" spans="1:12" s="38" customFormat="1" ht="45" customHeight="1">
      <c r="A26" s="17" t="s">
        <v>11</v>
      </c>
      <c r="B26" s="16" t="s">
        <v>31</v>
      </c>
      <c r="C26" s="75"/>
      <c r="D26" s="26">
        <f t="shared" si="7"/>
        <v>320000</v>
      </c>
      <c r="E26" s="26">
        <v>40000</v>
      </c>
      <c r="F26" s="26">
        <v>40000</v>
      </c>
      <c r="G26" s="32">
        <v>40000</v>
      </c>
      <c r="H26" s="32">
        <v>40000</v>
      </c>
      <c r="I26" s="32">
        <v>40000</v>
      </c>
      <c r="J26" s="32">
        <v>40000</v>
      </c>
      <c r="K26" s="32">
        <v>40000</v>
      </c>
      <c r="L26" s="32">
        <v>40000</v>
      </c>
    </row>
    <row r="27" spans="1:12" s="38" customFormat="1" ht="50.25" customHeight="1">
      <c r="A27" s="39" t="s">
        <v>22</v>
      </c>
      <c r="B27" s="16" t="s">
        <v>26</v>
      </c>
      <c r="C27" s="75"/>
      <c r="D27" s="26">
        <f t="shared" si="7"/>
        <v>154496.31</v>
      </c>
      <c r="E27" s="36">
        <v>30400</v>
      </c>
      <c r="F27" s="36">
        <v>26752.48</v>
      </c>
      <c r="G27" s="46">
        <v>17034.93</v>
      </c>
      <c r="H27" s="46">
        <v>15878.9</v>
      </c>
      <c r="I27" s="46">
        <v>16307</v>
      </c>
      <c r="J27" s="46">
        <v>16023</v>
      </c>
      <c r="K27" s="46">
        <v>16050</v>
      </c>
      <c r="L27" s="46">
        <v>16050</v>
      </c>
    </row>
    <row r="28" spans="1:12" s="38" customFormat="1" ht="52.5" customHeight="1">
      <c r="A28" s="22" t="s">
        <v>23</v>
      </c>
      <c r="B28" s="18" t="s">
        <v>16</v>
      </c>
      <c r="C28" s="76"/>
      <c r="D28" s="26">
        <f t="shared" si="7"/>
        <v>1208000</v>
      </c>
      <c r="E28" s="26">
        <v>151000</v>
      </c>
      <c r="F28" s="26">
        <v>151000</v>
      </c>
      <c r="G28" s="32">
        <v>151000</v>
      </c>
      <c r="H28" s="32">
        <v>151000</v>
      </c>
      <c r="I28" s="32">
        <v>151000</v>
      </c>
      <c r="J28" s="32">
        <v>151000</v>
      </c>
      <c r="K28" s="32">
        <v>151000</v>
      </c>
      <c r="L28" s="32">
        <v>151000</v>
      </c>
    </row>
    <row r="29" spans="1:12" s="38" customFormat="1" ht="56.25" customHeight="1">
      <c r="A29" s="22" t="s">
        <v>24</v>
      </c>
      <c r="B29" s="18" t="s">
        <v>26</v>
      </c>
      <c r="C29" s="77"/>
      <c r="D29" s="26">
        <f t="shared" si="7"/>
        <v>203073.38</v>
      </c>
      <c r="E29" s="26">
        <v>30000</v>
      </c>
      <c r="F29" s="26">
        <v>0</v>
      </c>
      <c r="G29" s="32">
        <v>30000</v>
      </c>
      <c r="H29" s="32">
        <v>30000</v>
      </c>
      <c r="I29" s="32">
        <v>29989.4</v>
      </c>
      <c r="J29" s="32">
        <v>23083.98</v>
      </c>
      <c r="K29" s="32">
        <v>30000</v>
      </c>
      <c r="L29" s="32">
        <v>30000</v>
      </c>
    </row>
    <row r="30" spans="1:12" s="38" customFormat="1" ht="116.25" customHeight="1">
      <c r="A30" s="22" t="s">
        <v>7</v>
      </c>
      <c r="B30" s="31" t="s">
        <v>28</v>
      </c>
      <c r="C30" s="16" t="s">
        <v>4</v>
      </c>
      <c r="D30" s="26">
        <f t="shared" si="7"/>
        <v>377762834.12</v>
      </c>
      <c r="E30" s="26">
        <f aca="true" t="shared" si="8" ref="E30:L30">E31+E32</f>
        <v>40559083.83</v>
      </c>
      <c r="F30" s="26">
        <f t="shared" si="8"/>
        <v>36104514.68</v>
      </c>
      <c r="G30" s="32">
        <f t="shared" si="8"/>
        <v>39003577.53</v>
      </c>
      <c r="H30" s="32">
        <f t="shared" si="8"/>
        <v>43682580.82</v>
      </c>
      <c r="I30" s="32">
        <f>I31+I32</f>
        <v>48420287.52</v>
      </c>
      <c r="J30" s="32">
        <f t="shared" si="8"/>
        <v>67893104.88</v>
      </c>
      <c r="K30" s="32">
        <f>K31+K32</f>
        <v>51049842.43</v>
      </c>
      <c r="L30" s="32">
        <f t="shared" si="8"/>
        <v>51049842.43</v>
      </c>
    </row>
    <row r="31" spans="1:12" s="38" customFormat="1" ht="52.5" customHeight="1">
      <c r="A31" s="17" t="s">
        <v>14</v>
      </c>
      <c r="B31" s="25" t="s">
        <v>5</v>
      </c>
      <c r="C31" s="56" t="s">
        <v>4</v>
      </c>
      <c r="D31" s="26">
        <f t="shared" si="7"/>
        <v>377556108.33000004</v>
      </c>
      <c r="E31" s="26">
        <v>40447083.83</v>
      </c>
      <c r="F31" s="26">
        <v>36011514.72</v>
      </c>
      <c r="G31" s="32">
        <v>39001851.7</v>
      </c>
      <c r="H31" s="32">
        <v>43682580.82</v>
      </c>
      <c r="I31" s="32">
        <v>48420287.52</v>
      </c>
      <c r="J31" s="32">
        <v>67893104.88</v>
      </c>
      <c r="K31" s="32">
        <v>51049842.43</v>
      </c>
      <c r="L31" s="32">
        <v>51049842.43</v>
      </c>
    </row>
    <row r="32" spans="1:12" s="38" customFormat="1" ht="80.25" customHeight="1">
      <c r="A32" s="17" t="s">
        <v>13</v>
      </c>
      <c r="B32" s="25" t="s">
        <v>29</v>
      </c>
      <c r="C32" s="78"/>
      <c r="D32" s="26">
        <f t="shared" si="7"/>
        <v>206725.79</v>
      </c>
      <c r="E32" s="32">
        <v>112000</v>
      </c>
      <c r="F32" s="20">
        <v>92999.96</v>
      </c>
      <c r="G32" s="32">
        <v>1725.83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</row>
    <row r="33" spans="1:12" s="38" customFormat="1" ht="28.5" customHeight="1">
      <c r="A33" s="56" t="s">
        <v>21</v>
      </c>
      <c r="B33" s="56" t="s">
        <v>40</v>
      </c>
      <c r="C33" s="16" t="s">
        <v>34</v>
      </c>
      <c r="D33" s="26">
        <f t="shared" si="7"/>
        <v>4245096.13</v>
      </c>
      <c r="E33" s="35">
        <f aca="true" t="shared" si="9" ref="E33:L33">E34+E35</f>
        <v>815495</v>
      </c>
      <c r="F33" s="35">
        <f t="shared" si="9"/>
        <v>1040713.77</v>
      </c>
      <c r="G33" s="42">
        <f t="shared" si="9"/>
        <v>569123.36</v>
      </c>
      <c r="H33" s="42">
        <f t="shared" si="9"/>
        <v>536558</v>
      </c>
      <c r="I33" s="42">
        <f t="shared" si="9"/>
        <v>522484</v>
      </c>
      <c r="J33" s="42">
        <f>J34+J35</f>
        <v>640722</v>
      </c>
      <c r="K33" s="42">
        <f>K34+K35</f>
        <v>60000</v>
      </c>
      <c r="L33" s="42">
        <f t="shared" si="9"/>
        <v>60000</v>
      </c>
    </row>
    <row r="34" spans="1:12" s="38" customFormat="1" ht="48" customHeight="1">
      <c r="A34" s="67"/>
      <c r="B34" s="67"/>
      <c r="C34" s="16" t="s">
        <v>33</v>
      </c>
      <c r="D34" s="26">
        <f t="shared" si="7"/>
        <v>3434896</v>
      </c>
      <c r="E34" s="20">
        <v>709481</v>
      </c>
      <c r="F34" s="20">
        <v>724077</v>
      </c>
      <c r="G34" s="32">
        <v>492574</v>
      </c>
      <c r="H34" s="32">
        <v>476558</v>
      </c>
      <c r="I34" s="32">
        <v>462484</v>
      </c>
      <c r="J34" s="32">
        <v>569722</v>
      </c>
      <c r="K34" s="32">
        <v>0</v>
      </c>
      <c r="L34" s="32">
        <v>0</v>
      </c>
    </row>
    <row r="35" spans="1:12" s="38" customFormat="1" ht="48" customHeight="1">
      <c r="A35" s="78"/>
      <c r="B35" s="78"/>
      <c r="C35" s="16" t="s">
        <v>4</v>
      </c>
      <c r="D35" s="26">
        <f t="shared" si="7"/>
        <v>810200.13</v>
      </c>
      <c r="E35" s="20">
        <v>106014</v>
      </c>
      <c r="F35" s="20">
        <v>316636.77</v>
      </c>
      <c r="G35" s="32">
        <v>76549.36</v>
      </c>
      <c r="H35" s="32">
        <v>60000</v>
      </c>
      <c r="I35" s="32">
        <v>60000</v>
      </c>
      <c r="J35" s="32">
        <v>71000</v>
      </c>
      <c r="K35" s="32">
        <v>60000</v>
      </c>
      <c r="L35" s="32">
        <v>60000</v>
      </c>
    </row>
    <row r="36" spans="1:12" s="38" customFormat="1" ht="79.5" customHeight="1">
      <c r="A36" s="17" t="s">
        <v>32</v>
      </c>
      <c r="B36" s="16" t="s">
        <v>10</v>
      </c>
      <c r="C36" s="16" t="s">
        <v>4</v>
      </c>
      <c r="D36" s="26">
        <f t="shared" si="7"/>
        <v>1740498.73</v>
      </c>
      <c r="E36" s="20">
        <v>1146310.49</v>
      </c>
      <c r="F36" s="20">
        <v>500000</v>
      </c>
      <c r="G36" s="32">
        <v>94188.24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</row>
    <row r="37" spans="1:12" s="38" customFormat="1" ht="48.75" customHeight="1">
      <c r="A37" s="62" t="s">
        <v>41</v>
      </c>
      <c r="B37" s="56" t="s">
        <v>10</v>
      </c>
      <c r="C37" s="16" t="s">
        <v>34</v>
      </c>
      <c r="D37" s="32">
        <f>SUM(E37:L37)</f>
        <v>129784.44</v>
      </c>
      <c r="E37" s="42">
        <f aca="true" t="shared" si="10" ref="E37:L40">E41</f>
        <v>345.44</v>
      </c>
      <c r="F37" s="42">
        <f t="shared" si="10"/>
        <v>129439</v>
      </c>
      <c r="G37" s="42">
        <f t="shared" si="10"/>
        <v>0</v>
      </c>
      <c r="H37" s="42">
        <f t="shared" si="10"/>
        <v>0</v>
      </c>
      <c r="I37" s="42">
        <f t="shared" si="10"/>
        <v>0</v>
      </c>
      <c r="J37" s="42">
        <f aca="true" t="shared" si="11" ref="J37:K40">J41</f>
        <v>0</v>
      </c>
      <c r="K37" s="42">
        <f t="shared" si="11"/>
        <v>0</v>
      </c>
      <c r="L37" s="42">
        <f t="shared" si="10"/>
        <v>0</v>
      </c>
    </row>
    <row r="38" spans="1:12" s="38" customFormat="1" ht="48.75" customHeight="1">
      <c r="A38" s="63"/>
      <c r="B38" s="67"/>
      <c r="C38" s="16" t="s">
        <v>42</v>
      </c>
      <c r="D38" s="32">
        <f t="shared" si="7"/>
        <v>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1"/>
        <v>0</v>
      </c>
      <c r="K38" s="32">
        <f t="shared" si="11"/>
        <v>0</v>
      </c>
      <c r="L38" s="32">
        <f t="shared" si="10"/>
        <v>0</v>
      </c>
    </row>
    <row r="39" spans="1:12" s="38" customFormat="1" ht="55.5" customHeight="1">
      <c r="A39" s="64"/>
      <c r="B39" s="57"/>
      <c r="C39" s="16" t="s">
        <v>33</v>
      </c>
      <c r="D39" s="32">
        <f t="shared" si="7"/>
        <v>70700</v>
      </c>
      <c r="E39" s="32">
        <f t="shared" si="10"/>
        <v>0</v>
      </c>
      <c r="F39" s="32">
        <f t="shared" si="10"/>
        <v>70700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1"/>
        <v>0</v>
      </c>
      <c r="K39" s="32">
        <f t="shared" si="11"/>
        <v>0</v>
      </c>
      <c r="L39" s="32">
        <f t="shared" si="10"/>
        <v>0</v>
      </c>
    </row>
    <row r="40" spans="1:12" s="38" customFormat="1" ht="51" customHeight="1">
      <c r="A40" s="65"/>
      <c r="B40" s="58"/>
      <c r="C40" s="16" t="s">
        <v>4</v>
      </c>
      <c r="D40" s="32">
        <f t="shared" si="7"/>
        <v>59084.44</v>
      </c>
      <c r="E40" s="32">
        <f t="shared" si="10"/>
        <v>345.44</v>
      </c>
      <c r="F40" s="32">
        <f t="shared" si="10"/>
        <v>58739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1"/>
        <v>0</v>
      </c>
      <c r="K40" s="32">
        <f t="shared" si="11"/>
        <v>0</v>
      </c>
      <c r="L40" s="32">
        <f t="shared" si="10"/>
        <v>0</v>
      </c>
    </row>
    <row r="41" spans="1:12" s="38" customFormat="1" ht="51" customHeight="1">
      <c r="A41" s="62" t="s">
        <v>60</v>
      </c>
      <c r="B41" s="56" t="s">
        <v>10</v>
      </c>
      <c r="C41" s="16" t="s">
        <v>34</v>
      </c>
      <c r="D41" s="32">
        <f t="shared" si="7"/>
        <v>129784.44</v>
      </c>
      <c r="E41" s="42">
        <f aca="true" t="shared" si="12" ref="E41:L41">E42+E43+E44</f>
        <v>345.44</v>
      </c>
      <c r="F41" s="42">
        <f t="shared" si="12"/>
        <v>129439</v>
      </c>
      <c r="G41" s="42">
        <f t="shared" si="12"/>
        <v>0</v>
      </c>
      <c r="H41" s="42">
        <f t="shared" si="12"/>
        <v>0</v>
      </c>
      <c r="I41" s="42">
        <f t="shared" si="12"/>
        <v>0</v>
      </c>
      <c r="J41" s="42">
        <f>J42+J43+J44</f>
        <v>0</v>
      </c>
      <c r="K41" s="42">
        <f>K42+K43+K44</f>
        <v>0</v>
      </c>
      <c r="L41" s="42">
        <f t="shared" si="12"/>
        <v>0</v>
      </c>
    </row>
    <row r="42" spans="1:12" s="38" customFormat="1" ht="51" customHeight="1">
      <c r="A42" s="63"/>
      <c r="B42" s="67"/>
      <c r="C42" s="16" t="s">
        <v>42</v>
      </c>
      <c r="D42" s="32">
        <f t="shared" si="7"/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</row>
    <row r="43" spans="1:12" s="38" customFormat="1" ht="51" customHeight="1">
      <c r="A43" s="63"/>
      <c r="B43" s="57"/>
      <c r="C43" s="16" t="s">
        <v>33</v>
      </c>
      <c r="D43" s="32">
        <f t="shared" si="7"/>
        <v>70700</v>
      </c>
      <c r="E43" s="32">
        <v>0</v>
      </c>
      <c r="F43" s="32">
        <v>70700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</row>
    <row r="44" spans="1:12" s="38" customFormat="1" ht="123.75" customHeight="1">
      <c r="A44" s="66"/>
      <c r="B44" s="58"/>
      <c r="C44" s="16" t="s">
        <v>4</v>
      </c>
      <c r="D44" s="32">
        <f t="shared" si="7"/>
        <v>59084.44</v>
      </c>
      <c r="E44" s="32">
        <v>345.44</v>
      </c>
      <c r="F44" s="32">
        <v>58739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</row>
    <row r="45" spans="1:12" s="38" customFormat="1" ht="63.75" customHeight="1">
      <c r="A45" s="62" t="s">
        <v>43</v>
      </c>
      <c r="B45" s="68" t="s">
        <v>44</v>
      </c>
      <c r="C45" s="16" t="s">
        <v>34</v>
      </c>
      <c r="D45" s="32">
        <f>E45+F45+G45+H45+I45+L45</f>
        <v>23705626.95</v>
      </c>
      <c r="E45" s="20">
        <v>0</v>
      </c>
      <c r="F45" s="20">
        <v>0</v>
      </c>
      <c r="G45" s="20">
        <v>0</v>
      </c>
      <c r="H45" s="32">
        <f>H46+H47</f>
        <v>23705626.95</v>
      </c>
      <c r="I45" s="32">
        <v>0</v>
      </c>
      <c r="J45" s="32">
        <v>0</v>
      </c>
      <c r="K45" s="32">
        <v>0</v>
      </c>
      <c r="L45" s="32">
        <v>0</v>
      </c>
    </row>
    <row r="46" spans="1:12" s="38" customFormat="1" ht="54" customHeight="1">
      <c r="A46" s="54"/>
      <c r="B46" s="69"/>
      <c r="C46" s="16" t="s">
        <v>33</v>
      </c>
      <c r="D46" s="32">
        <f>E46+F46+G46+H46+I46+L46</f>
        <v>21380900</v>
      </c>
      <c r="E46" s="20">
        <v>0</v>
      </c>
      <c r="F46" s="20">
        <v>0</v>
      </c>
      <c r="G46" s="20">
        <v>0</v>
      </c>
      <c r="H46" s="32">
        <v>21380900</v>
      </c>
      <c r="I46" s="32">
        <v>0</v>
      </c>
      <c r="J46" s="32">
        <v>0</v>
      </c>
      <c r="K46" s="32">
        <v>0</v>
      </c>
      <c r="L46" s="32">
        <v>0</v>
      </c>
    </row>
    <row r="47" spans="1:12" ht="81" customHeight="1">
      <c r="A47" s="55"/>
      <c r="B47" s="70"/>
      <c r="C47" s="16" t="s">
        <v>4</v>
      </c>
      <c r="D47" s="26">
        <f t="shared" si="7"/>
        <v>2324726.95</v>
      </c>
      <c r="E47" s="20">
        <v>0</v>
      </c>
      <c r="F47" s="20">
        <v>0</v>
      </c>
      <c r="G47" s="49">
        <v>0</v>
      </c>
      <c r="H47" s="32">
        <v>2324726.95</v>
      </c>
      <c r="I47" s="32">
        <v>0</v>
      </c>
      <c r="J47" s="32">
        <v>0</v>
      </c>
      <c r="K47" s="32">
        <v>0</v>
      </c>
      <c r="L47" s="32">
        <v>0</v>
      </c>
    </row>
    <row r="48" spans="1:12" ht="60" customHeight="1">
      <c r="A48" s="53" t="s">
        <v>47</v>
      </c>
      <c r="B48" s="56" t="s">
        <v>48</v>
      </c>
      <c r="C48" s="16" t="s">
        <v>34</v>
      </c>
      <c r="D48" s="26">
        <f t="shared" si="7"/>
        <v>543420</v>
      </c>
      <c r="E48" s="41">
        <f aca="true" t="shared" si="13" ref="E48:L48">E49+E50</f>
        <v>0</v>
      </c>
      <c r="F48" s="41">
        <f t="shared" si="13"/>
        <v>0</v>
      </c>
      <c r="G48" s="47">
        <f t="shared" si="13"/>
        <v>543420</v>
      </c>
      <c r="H48" s="47">
        <f t="shared" si="13"/>
        <v>0</v>
      </c>
      <c r="I48" s="47">
        <f t="shared" si="13"/>
        <v>0</v>
      </c>
      <c r="J48" s="47">
        <f>J49+J50</f>
        <v>0</v>
      </c>
      <c r="K48" s="47">
        <f>K49+K50</f>
        <v>0</v>
      </c>
      <c r="L48" s="47">
        <f t="shared" si="13"/>
        <v>0</v>
      </c>
    </row>
    <row r="49" spans="1:12" ht="56.25" customHeight="1">
      <c r="A49" s="54"/>
      <c r="B49" s="57"/>
      <c r="C49" s="16" t="s">
        <v>33</v>
      </c>
      <c r="D49" s="26">
        <f t="shared" si="7"/>
        <v>432919.08</v>
      </c>
      <c r="E49" s="20">
        <v>0</v>
      </c>
      <c r="F49" s="20">
        <v>0</v>
      </c>
      <c r="G49" s="49">
        <v>432919.08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</row>
    <row r="50" spans="1:12" ht="64.5" customHeight="1">
      <c r="A50" s="55"/>
      <c r="B50" s="58"/>
      <c r="C50" s="16" t="s">
        <v>4</v>
      </c>
      <c r="D50" s="26">
        <f t="shared" si="7"/>
        <v>110500.92</v>
      </c>
      <c r="E50" s="20">
        <v>0</v>
      </c>
      <c r="F50" s="20">
        <v>0</v>
      </c>
      <c r="G50" s="49">
        <v>110500.92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</row>
    <row r="51" spans="1:12" ht="60" customHeight="1">
      <c r="A51" s="53" t="s">
        <v>49</v>
      </c>
      <c r="B51" s="56" t="s">
        <v>10</v>
      </c>
      <c r="C51" s="16" t="s">
        <v>34</v>
      </c>
      <c r="D51" s="26">
        <f>SUM(E51:L51)</f>
        <v>261144451.5</v>
      </c>
      <c r="E51" s="41">
        <f aca="true" t="shared" si="14" ref="E51:L51">E52+E53</f>
        <v>0</v>
      </c>
      <c r="F51" s="41">
        <f t="shared" si="14"/>
        <v>0</v>
      </c>
      <c r="G51" s="47">
        <f t="shared" si="14"/>
        <v>6904200</v>
      </c>
      <c r="H51" s="47">
        <f t="shared" si="14"/>
        <v>22222222.22</v>
      </c>
      <c r="I51" s="47">
        <f t="shared" si="14"/>
        <v>208217900</v>
      </c>
      <c r="J51" s="47">
        <f>J52+J53</f>
        <v>23800129.28</v>
      </c>
      <c r="K51" s="47">
        <f>K52+K53</f>
        <v>0</v>
      </c>
      <c r="L51" s="47">
        <f t="shared" si="14"/>
        <v>0</v>
      </c>
    </row>
    <row r="52" spans="1:12" ht="56.25" customHeight="1">
      <c r="A52" s="54"/>
      <c r="B52" s="57"/>
      <c r="C52" s="16" t="s">
        <v>33</v>
      </c>
      <c r="D52" s="26">
        <f>SUM(E52:L52)</f>
        <v>230889317.25</v>
      </c>
      <c r="E52" s="20">
        <v>0</v>
      </c>
      <c r="F52" s="20">
        <v>0</v>
      </c>
      <c r="G52" s="49">
        <v>4722700</v>
      </c>
      <c r="H52" s="32">
        <v>20000000</v>
      </c>
      <c r="I52" s="32">
        <v>184984600</v>
      </c>
      <c r="J52" s="32">
        <v>21182017.25</v>
      </c>
      <c r="K52" s="32">
        <v>0</v>
      </c>
      <c r="L52" s="32">
        <v>0</v>
      </c>
    </row>
    <row r="53" spans="1:12" ht="64.5" customHeight="1">
      <c r="A53" s="55"/>
      <c r="B53" s="58"/>
      <c r="C53" s="16" t="s">
        <v>4</v>
      </c>
      <c r="D53" s="26">
        <f t="shared" si="7"/>
        <v>30255134.25</v>
      </c>
      <c r="E53" s="20">
        <v>0</v>
      </c>
      <c r="F53" s="20">
        <v>0</v>
      </c>
      <c r="G53" s="49">
        <v>2181500</v>
      </c>
      <c r="H53" s="32">
        <v>2222222.22</v>
      </c>
      <c r="I53" s="32">
        <v>23233300</v>
      </c>
      <c r="J53" s="32">
        <v>2618112.03</v>
      </c>
      <c r="K53" s="32">
        <v>0</v>
      </c>
      <c r="L53" s="32">
        <v>0</v>
      </c>
    </row>
    <row r="54" spans="1:12" ht="60" customHeight="1">
      <c r="A54" s="53" t="s">
        <v>51</v>
      </c>
      <c r="B54" s="56" t="s">
        <v>48</v>
      </c>
      <c r="C54" s="16" t="s">
        <v>34</v>
      </c>
      <c r="D54" s="26">
        <f>SUM(E54:L54)</f>
        <v>3638565.0999999996</v>
      </c>
      <c r="E54" s="41">
        <f>E55+E56</f>
        <v>0</v>
      </c>
      <c r="F54" s="41">
        <f>F55+F56</f>
        <v>0</v>
      </c>
      <c r="G54" s="20">
        <v>0</v>
      </c>
      <c r="H54" s="20">
        <v>0</v>
      </c>
      <c r="I54" s="47">
        <f>I55+I56</f>
        <v>3638565.0999999996</v>
      </c>
      <c r="J54" s="47">
        <f>J55+J56</f>
        <v>0</v>
      </c>
      <c r="K54" s="47">
        <f>K55+K56</f>
        <v>0</v>
      </c>
      <c r="L54" s="47">
        <f>L55+L56</f>
        <v>0</v>
      </c>
    </row>
    <row r="55" spans="1:12" ht="56.25" customHeight="1">
      <c r="A55" s="54"/>
      <c r="B55" s="57"/>
      <c r="C55" s="16" t="s">
        <v>33</v>
      </c>
      <c r="D55" s="26">
        <f>SUM(E55:L55)</f>
        <v>3238322.86</v>
      </c>
      <c r="E55" s="20">
        <v>0</v>
      </c>
      <c r="F55" s="20">
        <v>0</v>
      </c>
      <c r="G55" s="20">
        <v>0</v>
      </c>
      <c r="H55" s="20">
        <v>0</v>
      </c>
      <c r="I55" s="32">
        <v>3238322.86</v>
      </c>
      <c r="J55" s="32">
        <v>0</v>
      </c>
      <c r="K55" s="32">
        <v>0</v>
      </c>
      <c r="L55" s="32">
        <v>0</v>
      </c>
    </row>
    <row r="56" spans="1:12" ht="64.5" customHeight="1">
      <c r="A56" s="55"/>
      <c r="B56" s="58"/>
      <c r="C56" s="16" t="s">
        <v>4</v>
      </c>
      <c r="D56" s="26">
        <f>SUM(E56:L56)</f>
        <v>400242.24</v>
      </c>
      <c r="E56" s="20">
        <v>0</v>
      </c>
      <c r="F56" s="20">
        <v>0</v>
      </c>
      <c r="G56" s="20">
        <v>0</v>
      </c>
      <c r="H56" s="20">
        <v>0</v>
      </c>
      <c r="I56" s="32">
        <v>400242.24</v>
      </c>
      <c r="J56" s="32">
        <v>0</v>
      </c>
      <c r="K56" s="32">
        <v>0</v>
      </c>
      <c r="L56" s="32">
        <v>0</v>
      </c>
    </row>
    <row r="57" spans="1:12" ht="60" customHeight="1">
      <c r="A57" s="53" t="s">
        <v>61</v>
      </c>
      <c r="B57" s="56" t="s">
        <v>48</v>
      </c>
      <c r="C57" s="16" t="s">
        <v>34</v>
      </c>
      <c r="D57" s="26">
        <f>SUM(E57:L57)</f>
        <v>0</v>
      </c>
      <c r="E57" s="41">
        <f>E58+E59</f>
        <v>0</v>
      </c>
      <c r="F57" s="41">
        <f>F58+F59</f>
        <v>0</v>
      </c>
      <c r="G57" s="20">
        <v>0</v>
      </c>
      <c r="H57" s="20">
        <v>0</v>
      </c>
      <c r="I57" s="47">
        <f>I58+I59</f>
        <v>0</v>
      </c>
      <c r="J57" s="47">
        <f>J58+J59</f>
        <v>0</v>
      </c>
      <c r="K57" s="47">
        <f>K58+K59</f>
        <v>0</v>
      </c>
      <c r="L57" s="47">
        <f>L58+L59</f>
        <v>0</v>
      </c>
    </row>
    <row r="58" spans="1:12" ht="56.25" customHeight="1">
      <c r="A58" s="54"/>
      <c r="B58" s="57"/>
      <c r="C58" s="16" t="s">
        <v>33</v>
      </c>
      <c r="D58" s="26">
        <f>E58+F58+G58+H58+I58+J58+K58+L58</f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6">
        <v>0</v>
      </c>
      <c r="K58" s="32">
        <v>0</v>
      </c>
      <c r="L58" s="32">
        <v>0</v>
      </c>
    </row>
    <row r="59" spans="1:12" ht="64.5" customHeight="1">
      <c r="A59" s="55"/>
      <c r="B59" s="58"/>
      <c r="C59" s="16" t="s">
        <v>4</v>
      </c>
      <c r="D59" s="26">
        <f>E59+F59+G59+H59+I59+J59+K59+L59</f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6">
        <v>0</v>
      </c>
      <c r="K59" s="32">
        <v>0</v>
      </c>
      <c r="L59" s="32">
        <v>0</v>
      </c>
    </row>
    <row r="60" spans="1:12" s="38" customFormat="1" ht="59.25" customHeight="1">
      <c r="A60" s="27" t="s">
        <v>59</v>
      </c>
      <c r="B60" s="28" t="s">
        <v>26</v>
      </c>
      <c r="C60" s="15" t="s">
        <v>4</v>
      </c>
      <c r="D60" s="24">
        <f>SUM(E60:L60)</f>
        <v>15298242.200000001</v>
      </c>
      <c r="E60" s="24">
        <f aca="true" t="shared" si="15" ref="E60:L60">E61</f>
        <v>1736555.85</v>
      </c>
      <c r="F60" s="24">
        <f t="shared" si="15"/>
        <v>735604.46</v>
      </c>
      <c r="G60" s="44">
        <f t="shared" si="15"/>
        <v>1596480</v>
      </c>
      <c r="H60" s="44">
        <f t="shared" si="15"/>
        <v>1568869.83</v>
      </c>
      <c r="I60" s="44">
        <f t="shared" si="15"/>
        <v>1600837.35</v>
      </c>
      <c r="J60" s="44">
        <f t="shared" si="15"/>
        <v>2686631.57</v>
      </c>
      <c r="K60" s="44">
        <f t="shared" si="15"/>
        <v>2686631.57</v>
      </c>
      <c r="L60" s="44">
        <f t="shared" si="15"/>
        <v>2686631.57</v>
      </c>
    </row>
    <row r="61" spans="1:12" s="40" customFormat="1" ht="93.75" customHeight="1">
      <c r="A61" s="21" t="s">
        <v>3</v>
      </c>
      <c r="B61" s="25" t="s">
        <v>30</v>
      </c>
      <c r="C61" s="16" t="s">
        <v>4</v>
      </c>
      <c r="D61" s="26">
        <f>E61+F61+G61+H61+I61+L61+J61+K61</f>
        <v>15298242.200000001</v>
      </c>
      <c r="E61" s="26">
        <v>1736555.85</v>
      </c>
      <c r="F61" s="26">
        <v>735604.46</v>
      </c>
      <c r="G61" s="32">
        <v>1596480</v>
      </c>
      <c r="H61" s="32">
        <v>1568869.83</v>
      </c>
      <c r="I61" s="32">
        <v>1600837.35</v>
      </c>
      <c r="J61" s="32">
        <v>2686631.57</v>
      </c>
      <c r="K61" s="32">
        <v>2686631.57</v>
      </c>
      <c r="L61" s="32">
        <v>2686631.57</v>
      </c>
    </row>
    <row r="62" spans="1:12" ht="18" customHeight="1">
      <c r="A62" s="11"/>
      <c r="B62" s="11"/>
      <c r="C62" s="11"/>
      <c r="D62" s="11"/>
      <c r="E62" s="11"/>
      <c r="F62" s="11"/>
      <c r="G62" s="11"/>
      <c r="H62" s="50"/>
      <c r="I62" s="11"/>
      <c r="J62" s="11"/>
      <c r="K62" s="11"/>
      <c r="L62" s="11"/>
    </row>
    <row r="63" spans="1:12" ht="24" customHeight="1">
      <c r="A63" s="29" t="s">
        <v>52</v>
      </c>
      <c r="B63" s="5"/>
      <c r="C63" s="5"/>
      <c r="D63" s="5"/>
      <c r="E63" s="90" t="s">
        <v>53</v>
      </c>
      <c r="F63" s="91"/>
      <c r="G63" s="11"/>
      <c r="H63" s="50"/>
      <c r="I63" s="11"/>
      <c r="J63" s="11"/>
      <c r="K63" s="11"/>
      <c r="L63" s="11"/>
    </row>
    <row r="64" spans="1:12" ht="24.75" customHeight="1">
      <c r="A64" s="4"/>
      <c r="B64" s="5"/>
      <c r="C64" s="6"/>
      <c r="D64" s="5"/>
      <c r="E64" s="6"/>
      <c r="F64" s="12"/>
      <c r="G64" s="11"/>
      <c r="H64" s="50"/>
      <c r="I64" s="11"/>
      <c r="J64" s="11"/>
      <c r="K64" s="11"/>
      <c r="L64" s="11"/>
    </row>
    <row r="65" spans="1:12" ht="18">
      <c r="A65" s="4"/>
      <c r="B65" s="5"/>
      <c r="C65" s="5"/>
      <c r="D65" s="5"/>
      <c r="E65" s="5"/>
      <c r="F65" s="11"/>
      <c r="G65" s="11"/>
      <c r="H65" s="50"/>
      <c r="I65" s="11"/>
      <c r="J65" s="11"/>
      <c r="K65" s="11"/>
      <c r="L65" s="11"/>
    </row>
    <row r="66" spans="1:10" ht="21" customHeight="1">
      <c r="A66" s="7"/>
      <c r="B66" s="5"/>
      <c r="C66" s="5"/>
      <c r="D66" s="5"/>
      <c r="E66" s="1"/>
      <c r="F66" s="14"/>
      <c r="G66" s="14"/>
      <c r="H66" s="51"/>
      <c r="I66" s="14"/>
      <c r="J66" s="14"/>
    </row>
    <row r="67" spans="1:10" ht="12.75">
      <c r="A67" s="14"/>
      <c r="B67" s="14"/>
      <c r="C67" s="14"/>
      <c r="D67" s="1"/>
      <c r="E67" s="1"/>
      <c r="F67" s="14"/>
      <c r="G67" s="14"/>
      <c r="H67" s="51"/>
      <c r="I67" s="14"/>
      <c r="J67" s="14"/>
    </row>
    <row r="68" spans="1:10" ht="16.5" customHeight="1">
      <c r="A68" s="14"/>
      <c r="B68" s="14"/>
      <c r="C68" s="14"/>
      <c r="D68" s="14"/>
      <c r="E68" s="14"/>
      <c r="F68" s="14"/>
      <c r="G68" s="14"/>
      <c r="H68" s="51"/>
      <c r="I68" s="14"/>
      <c r="J68" s="14"/>
    </row>
    <row r="69" spans="1:10" ht="22.5" customHeight="1">
      <c r="A69" s="3"/>
      <c r="B69" s="14"/>
      <c r="C69" s="14"/>
      <c r="D69" s="14"/>
      <c r="E69" s="14"/>
      <c r="F69" s="14"/>
      <c r="G69" s="14"/>
      <c r="H69" s="51"/>
      <c r="I69" s="14"/>
      <c r="J69" s="14"/>
    </row>
  </sheetData>
  <sheetProtection/>
  <mergeCells count="45">
    <mergeCell ref="A57:A59"/>
    <mergeCell ref="B57:B59"/>
    <mergeCell ref="E63:F63"/>
    <mergeCell ref="H8:L8"/>
    <mergeCell ref="C31:C32"/>
    <mergeCell ref="J11:J12"/>
    <mergeCell ref="G11:G12"/>
    <mergeCell ref="A8:G9"/>
    <mergeCell ref="A10:A12"/>
    <mergeCell ref="A45:A47"/>
    <mergeCell ref="H1:L1"/>
    <mergeCell ref="H2:L2"/>
    <mergeCell ref="H3:L3"/>
    <mergeCell ref="L11:L12"/>
    <mergeCell ref="E10:L10"/>
    <mergeCell ref="B10:B12"/>
    <mergeCell ref="C10:C12"/>
    <mergeCell ref="H11:H12"/>
    <mergeCell ref="H5:L5"/>
    <mergeCell ref="H7:L7"/>
    <mergeCell ref="H6:L6"/>
    <mergeCell ref="A14:A17"/>
    <mergeCell ref="C23:C29"/>
    <mergeCell ref="A33:A35"/>
    <mergeCell ref="B33:B35"/>
    <mergeCell ref="D10:D12"/>
    <mergeCell ref="I11:I12"/>
    <mergeCell ref="B23:B25"/>
    <mergeCell ref="A54:A56"/>
    <mergeCell ref="B54:B56"/>
    <mergeCell ref="A51:A53"/>
    <mergeCell ref="B51:B53"/>
    <mergeCell ref="A37:A40"/>
    <mergeCell ref="E11:E12"/>
    <mergeCell ref="A41:A44"/>
    <mergeCell ref="B41:B44"/>
    <mergeCell ref="B37:B40"/>
    <mergeCell ref="B45:B47"/>
    <mergeCell ref="A48:A50"/>
    <mergeCell ref="B48:B50"/>
    <mergeCell ref="B14:B17"/>
    <mergeCell ref="A18:A21"/>
    <mergeCell ref="B18:B21"/>
    <mergeCell ref="K11:K12"/>
    <mergeCell ref="F11:F12"/>
  </mergeCells>
  <printOptions/>
  <pageMargins left="0" right="0" top="0.1968503937007874" bottom="0" header="0" footer="0"/>
  <pageSetup cellComments="asDisplayed" fitToHeight="0" horizontalDpi="600" verticalDpi="600" orientation="landscape" paperSize="9" scale="56" r:id="rId1"/>
  <rowBreaks count="3" manualBreakCount="3">
    <brk id="29" max="9" man="1"/>
    <brk id="40" max="9" man="1"/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</dc:creator>
  <cp:keywords/>
  <dc:description/>
  <cp:lastModifiedBy>Андреева Ольга Николаевна</cp:lastModifiedBy>
  <cp:lastPrinted>2024-07-01T06:54:37Z</cp:lastPrinted>
  <dcterms:created xsi:type="dcterms:W3CDTF">2014-08-20T04:27:55Z</dcterms:created>
  <dcterms:modified xsi:type="dcterms:W3CDTF">2024-07-08T03:11:41Z</dcterms:modified>
  <cp:category/>
  <cp:version/>
  <cp:contentType/>
  <cp:contentStatus/>
</cp:coreProperties>
</file>