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.Трофимова И.А\КОНКУРЕНЦИЯ\2021\"/>
    </mc:Choice>
  </mc:AlternateContent>
  <xr:revisionPtr revIDLastSave="0" documentId="13_ncr:1_{3580B0F7-23BF-4B5C-8747-73D821C3A0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за 2021 год" sheetId="4" r:id="rId1"/>
  </sheets>
  <definedNames>
    <definedName name="_xlnm._FilterDatabase" localSheetId="0">'за 2021 год'!$A$3:$I$3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4" l="1"/>
  <c r="N64" i="4"/>
  <c r="N63" i="4"/>
  <c r="N62" i="4"/>
  <c r="N59" i="4"/>
  <c r="N58" i="4"/>
  <c r="N57" i="4"/>
  <c r="M57" i="4"/>
  <c r="N56" i="4"/>
  <c r="M56" i="4"/>
  <c r="N55" i="4"/>
  <c r="M55" i="4"/>
  <c r="N54" i="4"/>
  <c r="M54" i="4"/>
  <c r="M53" i="4"/>
  <c r="J53" i="4"/>
  <c r="N53" i="4" s="1"/>
  <c r="M52" i="4"/>
  <c r="J52" i="4"/>
  <c r="N52" i="4" s="1"/>
  <c r="M51" i="4"/>
  <c r="J51" i="4"/>
  <c r="N51" i="4" s="1"/>
  <c r="M50" i="4"/>
  <c r="J50" i="4"/>
  <c r="N50" i="4" s="1"/>
  <c r="M49" i="4"/>
  <c r="J49" i="4"/>
  <c r="N49" i="4" s="1"/>
  <c r="M48" i="4"/>
  <c r="J48" i="4"/>
  <c r="N48" i="4" s="1"/>
  <c r="M47" i="4"/>
  <c r="J47" i="4"/>
  <c r="N47" i="4" s="1"/>
  <c r="N46" i="4"/>
  <c r="M46" i="4"/>
  <c r="N45" i="4"/>
  <c r="M45" i="4"/>
  <c r="N44" i="4"/>
  <c r="M44" i="4"/>
  <c r="N43" i="4"/>
  <c r="M43" i="4"/>
  <c r="N42" i="4"/>
  <c r="M42" i="4"/>
  <c r="N41" i="4"/>
  <c r="M41" i="4"/>
  <c r="N40" i="4"/>
  <c r="M40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N19" i="4"/>
  <c r="M19" i="4"/>
  <c r="M18" i="4"/>
  <c r="J18" i="4"/>
  <c r="N18" i="4" s="1"/>
  <c r="M17" i="4"/>
  <c r="J17" i="4"/>
  <c r="N17" i="4" s="1"/>
  <c r="M16" i="4"/>
  <c r="J16" i="4"/>
  <c r="N16" i="4" s="1"/>
  <c r="M15" i="4"/>
  <c r="J15" i="4"/>
  <c r="N15" i="4" s="1"/>
  <c r="M14" i="4"/>
  <c r="J14" i="4"/>
  <c r="N14" i="4" s="1"/>
  <c r="M13" i="4"/>
  <c r="J13" i="4"/>
  <c r="N13" i="4" s="1"/>
  <c r="M12" i="4"/>
  <c r="J12" i="4"/>
  <c r="N12" i="4" s="1"/>
  <c r="M11" i="4"/>
  <c r="J11" i="4"/>
  <c r="N11" i="4" s="1"/>
  <c r="M10" i="4"/>
  <c r="J10" i="4"/>
  <c r="N10" i="4" s="1"/>
  <c r="M9" i="4"/>
  <c r="J9" i="4"/>
  <c r="N9" i="4" s="1"/>
  <c r="M8" i="4"/>
  <c r="J8" i="4"/>
  <c r="N8" i="4" s="1"/>
  <c r="M7" i="4"/>
  <c r="J7" i="4"/>
  <c r="N7" i="4" s="1"/>
  <c r="M6" i="4"/>
  <c r="J6" i="4"/>
  <c r="N6" i="4" s="1"/>
  <c r="J5" i="4"/>
  <c r="N5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Светлана Дмитриевна Дзюба</author>
  </authors>
  <commentList>
    <comment ref="A2" authorId="0" shapeId="0" xr:uid="{6104C7BA-099D-48DA-BE9D-B7CA9AD69787}">
      <text>
        <r>
          <rPr>
            <sz val="12"/>
            <color indexed="81"/>
            <rFont val="Tahoma"/>
            <family val="2"/>
            <charset val="204"/>
          </rPr>
          <t xml:space="preserve">
Включаются 
унитарные предприятия, 
учреждения (казенные, бюджетные, автономные), 
общества (акционерные и прочие)</t>
        </r>
      </text>
    </comment>
    <comment ref="B3" authorId="0" shapeId="0" xr:uid="{1EE97C94-6B61-4CC6-B4AF-D122D53147BA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C3" authorId="0" shapeId="0" xr:uid="{AEC33C90-0B11-49DA-83BB-B1CE99C981DD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D3" authorId="0" shapeId="0" xr:uid="{B003FD6E-7BF4-4431-B526-14B8B125DBDB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F3" authorId="0" shapeId="0" xr:uid="{34AF3A69-62E2-4608-91F8-52B83BC1A484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G3" authorId="0" shapeId="0" xr:uid="{750418A0-3B33-4ECC-B1C0-14802179B0BF}">
      <text>
        <r>
          <rPr>
            <sz val="11"/>
            <color indexed="81"/>
            <rFont val="Tahoma"/>
            <family val="2"/>
            <charset val="204"/>
          </rPr>
          <t xml:space="preserve">
Определяется самостоятельно исходя из смысла </t>
        </r>
        <r>
          <rPr>
            <b/>
            <sz val="11"/>
            <color indexed="81"/>
            <rFont val="Tahoma"/>
            <family val="2"/>
            <charset val="204"/>
          </rPr>
          <t>основного вида даеятельности</t>
        </r>
        <r>
          <rPr>
            <sz val="11"/>
            <color indexed="81"/>
            <rFont val="Tahoma"/>
            <family val="2"/>
            <charset val="204"/>
          </rPr>
          <t xml:space="preserve"> в соответствии с </t>
        </r>
        <r>
          <rPr>
            <b/>
            <sz val="11"/>
            <color indexed="81"/>
            <rFont val="Tahoma"/>
            <family val="2"/>
            <charset val="204"/>
          </rPr>
          <t>приложением</t>
        </r>
        <r>
          <rPr>
            <sz val="11"/>
            <color indexed="81"/>
            <rFont val="Tahoma"/>
            <family val="2"/>
            <charset val="204"/>
          </rPr>
          <t xml:space="preserve"> к стандарту развития конкуренции в субъектах Российской Федерации, утвержденному распоряжением Правительства Российской Федерации от 17 апреля 2019 года № 768-р (</t>
        </r>
        <r>
          <rPr>
            <b/>
            <sz val="11"/>
            <color indexed="81"/>
            <rFont val="Tahoma"/>
            <family val="2"/>
            <charset val="204"/>
          </rPr>
          <t>всего 41 рынок + рынок туристических услуг и сфера розничной торговли</t>
        </r>
        <r>
          <rPr>
            <sz val="11"/>
            <color indexed="81"/>
            <rFont val="Tahoma"/>
            <family val="2"/>
            <charset val="204"/>
          </rPr>
          <t xml:space="preserve">).
Если определение рынка способом, описанным выше, не представляется возможным </t>
        </r>
        <r>
          <rPr>
            <b/>
            <sz val="11"/>
            <color indexed="81"/>
            <rFont val="Tahoma"/>
            <family val="2"/>
            <charset val="204"/>
          </rPr>
          <t>ставится "не удается определить"</t>
        </r>
      </text>
    </comment>
    <comment ref="H3" authorId="0" shapeId="0" xr:uid="{B1BD6BDC-710E-48DE-8C8E-9E7E66804336}">
      <text>
        <r>
          <rPr>
            <sz val="11"/>
            <color indexed="81"/>
            <rFont val="Tahoma"/>
            <family val="2"/>
            <charset val="204"/>
          </rPr>
          <t xml:space="preserve">
Указывается поселение, входящее в муниципальный район (с указанием района) или городской округ</t>
        </r>
      </text>
    </comment>
  </commentList>
</comments>
</file>

<file path=xl/sharedStrings.xml><?xml version="1.0" encoding="utf-8"?>
<sst xmlns="http://schemas.openxmlformats.org/spreadsheetml/2006/main" count="385" uniqueCount="126">
  <si>
    <t>№ п/п</t>
  </si>
  <si>
    <r>
      <rPr>
        <b/>
        <sz val="12"/>
        <color rgb="FFFF0000"/>
        <rFont val="Times New Roman"/>
        <family val="1"/>
        <charset val="204"/>
      </rPr>
      <t>Полное</t>
    </r>
    <r>
      <rPr>
        <sz val="12"/>
        <color theme="1"/>
        <rFont val="Times New Roman"/>
        <family val="1"/>
        <charset val="204"/>
      </rPr>
      <t xml:space="preserve"> наименование хозяйствующего субъекта</t>
    </r>
  </si>
  <si>
    <t>ИНН</t>
  </si>
  <si>
    <t>Дата регистрации хозяйствующего субъекта</t>
  </si>
  <si>
    <r>
      <rPr>
        <b/>
        <sz val="12"/>
        <color rgb="FFFF0000"/>
        <rFont val="Times New Roman"/>
        <family val="1"/>
        <charset val="204"/>
      </rPr>
      <t>Код</t>
    </r>
    <r>
      <rPr>
        <sz val="12"/>
        <color theme="1"/>
        <rFont val="Times New Roman"/>
        <family val="1"/>
        <charset val="204"/>
      </rPr>
      <t xml:space="preserve"> и </t>
    </r>
    <r>
      <rPr>
        <b/>
        <sz val="12"/>
        <color rgb="FFFF0000"/>
        <rFont val="Times New Roman"/>
        <family val="1"/>
        <charset val="204"/>
      </rPr>
      <t>наименование</t>
    </r>
    <r>
      <rPr>
        <sz val="12"/>
        <color theme="1"/>
        <rFont val="Times New Roman"/>
        <family val="1"/>
        <charset val="204"/>
      </rPr>
      <t xml:space="preserve"> основного вида деятельности хозяйствующего субъекта</t>
    </r>
  </si>
  <si>
    <t>Наименование товарного рынка, на котором хозяйствующий субъект осуществляет основной вид деятельности</t>
  </si>
  <si>
    <t xml:space="preserve">Наименование муниципального образования, на территории которого действует хозяйствующий субъект </t>
  </si>
  <si>
    <t>Муниципальное унитарное предприятие "Столовая № 7"</t>
  </si>
  <si>
    <t>Муниципальное унитарное предприятие Производственное объединение "Электроатотранс"</t>
  </si>
  <si>
    <t>Муниципальное унитарное предприятие "Сервисный центр"</t>
  </si>
  <si>
    <t>18.07.2002 г.</t>
  </si>
  <si>
    <t>49.31.2 - Деятельность автобусного, пассажирского транспорта</t>
  </si>
  <si>
    <t>56.29.2 - Деятельность столовых и буфетов при предприятиях и учреждениях</t>
  </si>
  <si>
    <t>18.09.2008 г.</t>
  </si>
  <si>
    <t>Муниципальное бюджетное учреждение "Спортивный центр"</t>
  </si>
  <si>
    <t>93.19 - Деятельность в области спорта прочая</t>
  </si>
  <si>
    <t>Муниципальное бюджетное учреждение       "Спортивный комплекс "Химик"</t>
  </si>
  <si>
    <t>93.11 - Деятельность спортивных объектов</t>
  </si>
  <si>
    <t>19.01.1994 г.</t>
  </si>
  <si>
    <t>06.08.2007 г.</t>
  </si>
  <si>
    <t>96.03 - Организация похорон и предоставление связанных с ними услуг</t>
  </si>
  <si>
    <t>24.04.2000 г.</t>
  </si>
  <si>
    <t>Муниципальное бюджетное общеобразовательное учреждение «Гимназия № 1»</t>
  </si>
  <si>
    <t>85.14 - Образование среднее общее. Не включает: - образование взрослых.</t>
  </si>
  <si>
    <t>Муниципальное бюджетное общеобразовательное учреждение «Средняя общеобразовательная школа № 2»</t>
  </si>
  <si>
    <t>25.02.2010 г.</t>
  </si>
  <si>
    <t>Муниципальное бюджетное общеобразовательное учреждение «Средняя общеобразовательная школа № 3»</t>
  </si>
  <si>
    <t>Муниципальное бюджетное общеобразовательное учреждение «Средняя общеобразовательная школа № 5»</t>
  </si>
  <si>
    <t>Муниципальное бюджетное общеобразовательное учреждение «Средняя общеобразовательная школа № 6»</t>
  </si>
  <si>
    <t>Муниципальное бюджетное общеобразовательное учреждение «Основная общеобразовательная школа № 8 имени А.А.Разгуляева»</t>
  </si>
  <si>
    <t>85.13 - Образование основное общее.</t>
  </si>
  <si>
    <t>Муниципальное бюджетное общеобразовательное учреждение «Гимназия № 9»</t>
  </si>
  <si>
    <t>Муниципальное бюджетное общеобразовательное учреждение «Средняя общеобразовательная школа № 10»</t>
  </si>
  <si>
    <t>Муниципальное бюджетное общеобразовательное учреждение «Средняя общеобразовательная школа № 12»</t>
  </si>
  <si>
    <t>Муниципальное бюджетное общеобразовательное учреждение «Средняя общеобразовательная школа № 13»</t>
  </si>
  <si>
    <t>Муниципальное бюджетное общеобразовательное учреждение «Средняя общеобразовательная школа № 15»</t>
  </si>
  <si>
    <t>Муниципальное бюджетное общеобразовательное учреждение «Средняя общеобразовательная школа № 16»</t>
  </si>
  <si>
    <t>Муниципальное бюджетное общеобразовательное учреждение «Средняя общеобразовательная школа № 17»</t>
  </si>
  <si>
    <t>Муниципальное бюджетное общеобразовательное учреждение «Лицей №1»</t>
  </si>
  <si>
    <t>Муниципальное бюджетное дошкольное образовательное учреждение «Детский сад № 1»</t>
  </si>
  <si>
    <t>85.11 -  Образование дошкольное</t>
  </si>
  <si>
    <t>Муниципальное бюджетное дошкольное образовательное учреждение «Детский сад № 2»</t>
  </si>
  <si>
    <t>02.02.2015 г.</t>
  </si>
  <si>
    <t>Муниципальное бюджетное дошкольное образовательное учреждение «Детский сад № 3»</t>
  </si>
  <si>
    <t>Муниципальное бюджетное дошкольное образовательное учреждение «Детский сад № 5»</t>
  </si>
  <si>
    <t>10.10.2002 г.</t>
  </si>
  <si>
    <t>Муниципальное бюджетное дошкольное образовательное учреждение «Детский сад № 6»</t>
  </si>
  <si>
    <t>Муниципальное бюджетное дошкольное образовательное учреждение «Детский сад № 7»</t>
  </si>
  <si>
    <t>Муниципальное бюджетное дошкольное образовательное учреждение «Детский сад № 8»</t>
  </si>
  <si>
    <t>Муниципальное бюджетное дошкольное образовательное учреждение «Детский сад № 10»</t>
  </si>
  <si>
    <t>Муниципальное бюджетное дошкольное образовательное учреждение «Детский сад № 17»</t>
  </si>
  <si>
    <t>Муниципальное бюджетное общеобразовательное учреждение «Детский сад №18»</t>
  </si>
  <si>
    <t>Муниципальное бюджетное дошкольное образовательное учреждение «Детский сад № 21»</t>
  </si>
  <si>
    <t>Муниципальное бюджетное дошкольное образовательное учреждение «Детский сад № 22»</t>
  </si>
  <si>
    <t>Муниципальное бюджетное дошкольное образовательное учреждение «Детский сад № 25»</t>
  </si>
  <si>
    <t xml:space="preserve"> Муниципальное бюджетное дошкольное образовательное учреждение «Детский сад №26»</t>
  </si>
  <si>
    <t>Муниципальное бюджетное дошкольное образовательное учреждение «Детский сад № 29»</t>
  </si>
  <si>
    <t>Муниципальное бюджетное дошкольное образовательное учреждение «Детский сад № 28»</t>
  </si>
  <si>
    <t>07.08.2020 г.</t>
  </si>
  <si>
    <t>Муниципальное бюджетное дошкольное образовательное учреждение «Детский сад № 31»</t>
  </si>
  <si>
    <t>Муниципальное бюджетное дошкольное образовательное учреждение «Детский сад № 32»</t>
  </si>
  <si>
    <t>Муниципальное бюджетное дошкольное образовательное учреждение «Детский сад № 33»</t>
  </si>
  <si>
    <t>Муниципальное бюджетное дошкольное образовательное учреждение «Детский сад № 34»</t>
  </si>
  <si>
    <t>01.11.2012 г.</t>
  </si>
  <si>
    <t>Муниципальное бюджетное дошкольное образовательное учреждение «Детский сад № 35»</t>
  </si>
  <si>
    <t>Муниципальное бюджетное дошкольное образовательное учреждение «Детский сад № 37»</t>
  </si>
  <si>
    <t>Муниципальное бюджетное дошкольное образовательное учреждение «Детский сад № 38»</t>
  </si>
  <si>
    <t>Муниципальное бюджетное дошкольное образовательное учреждение «Детский сад № 39»</t>
  </si>
  <si>
    <t>Муниципальное бюджетное дошкольное образовательное учреждение «Детский сад № 40»</t>
  </si>
  <si>
    <t xml:space="preserve">Муниципальное бюджетное дошкольное образовательное учреждение «Детский сад № 42» </t>
  </si>
  <si>
    <t>Муниципальное бюджетное дошкольное образовательное учреждение «Детский сад № 43»</t>
  </si>
  <si>
    <t>Муниципальное бюджетное дошкольное образовательное учреждение «Детский сад № 44»</t>
  </si>
  <si>
    <t>Муниципальное бюджетное учреждение дополнительного образования «Дом детского творчества»</t>
  </si>
  <si>
    <t>85.41 - Образование дополнительное детей и взрослых</t>
  </si>
  <si>
    <t>Муниципальное бюджетное учреждение дополнительного образования «Станция юных натуралистов»</t>
  </si>
  <si>
    <t>Муниципальное бюджетное учреждение дополнительного образования «Детская юношеская спортивная школа № 1»</t>
  </si>
  <si>
    <t>85.41.1 - Образование в области спорта и отдыха</t>
  </si>
  <si>
    <t>Муниципальное бюджетное образовательное учреждение дополнительного образования детей «Детская музыкальная школа»</t>
  </si>
  <si>
    <t>Муниципальное бюджетное образовательное учреждение дополнительного образования детей «Детская художественная школа»</t>
  </si>
  <si>
    <t>Муниципальное бюджетное учреждение культуры «Дом культуры «Мир»</t>
  </si>
  <si>
    <t>91.01 - Деятельность библиотек и архивов</t>
  </si>
  <si>
    <t>Муниципальное бюджетное культурно - досуговое учреждение «Дворец культуры»</t>
  </si>
  <si>
    <t>90.04.3 - Деятельность учреждений клубного типа: клубов, дворцов и домов культуры, домов народного творчества</t>
  </si>
  <si>
    <t>Муниципальное бюджетное учреждение культуры «Усольский историко-краеведческий музей»</t>
  </si>
  <si>
    <t>91.02 - Деятельность музеев</t>
  </si>
  <si>
    <t>Муниципальное бюджетное учреждение культуры «Усольская городская централизованная библиотечная система»</t>
  </si>
  <si>
    <t>Муниципальное казенное учреждение «Централизованная бухгалтерия города Усолье-Сибирское»</t>
  </si>
  <si>
    <t xml:space="preserve">26.11.2015 г. </t>
  </si>
  <si>
    <t>69.20.2 - Деятельность по оказанию услуг в области бухгалтерского учета</t>
  </si>
  <si>
    <t>Муниципальное казенное учреждение «Информационный методический центр»</t>
  </si>
  <si>
    <t>63.99 - Деятельность информационных служб прочая, не включенная в другие группировки</t>
  </si>
  <si>
    <t>Муниципальное казенное учреждение «Муниципальный архив»</t>
  </si>
  <si>
    <t>14.01.2005 г.</t>
  </si>
  <si>
    <t>рынок оказания услуг по перевозке пассажиров автомобильным транспортом по муниципальным маршрутам регулярных перевозок</t>
  </si>
  <si>
    <t>рынок ритуальных услуг</t>
  </si>
  <si>
    <t>85.41 - Образование дополнительное  детей и взрослых</t>
  </si>
  <si>
    <t>рынок услуг общего образования</t>
  </si>
  <si>
    <t>рынок услуг детского отдыха и оздоровления</t>
  </si>
  <si>
    <t>рынок услуг дошкольного образования</t>
  </si>
  <si>
    <t>рынок услуг дополнительного образования детей</t>
  </si>
  <si>
    <t>Общее кол-во предоставленных услуг по всем организациям на рынке, единиц</t>
  </si>
  <si>
    <t>Доля хозяйствующего субъекта по основному виду деятельности, в том числе</t>
  </si>
  <si>
    <t>Примечание</t>
  </si>
  <si>
    <t>не удается определить</t>
  </si>
  <si>
    <t xml:space="preserve"> -</t>
  </si>
  <si>
    <t xml:space="preserve">Доля в стоимостном
выражении, % 
</t>
  </si>
  <si>
    <t xml:space="preserve">Доля в натуральном
выражении,% 
</t>
  </si>
  <si>
    <t>Муниципальное казенное учреждение «Городское управление капитального строительства»</t>
  </si>
  <si>
    <t xml:space="preserve"> 84.11.3 Деятельность органов местного самоуправления по управлению вопросами общего характера</t>
  </si>
  <si>
    <t>13.04.1999 г.</t>
  </si>
  <si>
    <t>Согласно реестру субъектов МСП ФНС на территории города зарегистрировано 9 организаций по осноному виду деятельности (ОКВЭД) 69.20.2 - Деятельность по оказанию услуг в области бухгалтерского учета</t>
  </si>
  <si>
    <t xml:space="preserve">Согласно реестру муниципальных маршрутов регулярных перевозок на территории города Усолье-Сибирское
число хозяйствующих субъектов, осуществляющих перевозки по маршруту регулярных перевозок - 4 ед.. </t>
  </si>
  <si>
    <t xml:space="preserve">Согласно статистической информации Формы 1-МО.СВЕДЕНИЯ ОБ ОБЪЕКТАХ ИНФРАСТРУКТУРЫ МУНИЦИПАЛЬНОГО ОБРАЗОВАНИЯ
Число объектов бытового обслуживания населения, оказывающих ритуальные услуги-7 ед. </t>
  </si>
  <si>
    <t>Согласно статистической информации Формы 1-МО.СВЕДЕНИЯ ОБ ОБЪЕКТАХ ИНФРАСТРУКТУРЫ МУНИЦИПАЛЬНОГО ОБРАЗОВАНИЯ
Кол-во  объектов общедоступные столовые закусочные-32 ед.</t>
  </si>
  <si>
    <t>*Источниками получения информации являются:</t>
  </si>
  <si>
    <t>Кол-во предоставленных услуг, единиц*</t>
  </si>
  <si>
    <t>город Усолье-Сибирское</t>
  </si>
  <si>
    <t>Согласно реестру субъектов МСП ФНС на территории города зарегистрировано 3 организации по осноному виду деятельности (ОКВЭД) 63.99 - Деятельность информационных служб прочая, не включенная в другие группировки</t>
  </si>
  <si>
    <t>Общий объем  финансирования из местного бюджета по всем организациям на рынке
 (тыс. руб.)</t>
  </si>
  <si>
    <t>Согласно реестру субъектов МСП ФНС на территории города не зарегистрированы  организации по осноному виду деятельности 84.11.3 Деятельность органов местного самоуправления по управлению вопросами общего характера</t>
  </si>
  <si>
    <t>Доля участия муниципального образования в каждом хозяйствующем субъекте, %</t>
  </si>
  <si>
    <t>Реестр
 хозяйствующих субъектов, доля участия муниципального образования "город Усолье-Сибирское" в которых составляет 50 и более процентов, за исключением предприятий, осуществляющих деятельность в сферах,
 связанных с обеспечением обороны и безопасности государства, а также включенных в перечень стратегических предприятий, по итогам 2021года</t>
  </si>
  <si>
    <t>Исп. Трофимова И.А. 
8(39543) 63456</t>
  </si>
  <si>
    <t>данные бухгалтерской (финансовой) отчетности за 2021год (в том числе полученные по запросу уполномоченного органа)</t>
  </si>
  <si>
    <t>Объем финансирования хозяйствующего субъекта из местного бюджета, 
тыс. руб.*</t>
  </si>
  <si>
    <t>Доля в стоимостном выражении=Объем финансирования хозяйствующего субъекта из местного бюджета/Общий объем  финансирования из местного бюджета по всем организациям на рынке.   Доля в натуральном выражении соответственно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</si>
</sst>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indexed="81"/>
      <name val="Tahoma"/>
      <family val="2"/>
      <charset val="204"/>
    </font>
    <font>
      <sz val="11"/>
      <color indexed="81"/>
      <name val="Tahoma"/>
      <family val="2"/>
      <charset val="204"/>
    </font>
    <font>
      <b/>
      <sz val="11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0" fillId="0" borderId="0"/>
  </cellStyleXfs>
  <cellXfs count="36"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Fill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3" fontId="11" fillId="0" borderId="1" xfId="0" applyNumberFormat="1" applyFont="1" applyBorder="1" applyAlignment="1" applyProtection="1">
      <alignment horizontal="center" vertical="top" wrapText="1"/>
      <protection hidden="1"/>
    </xf>
    <xf numFmtId="164" fontId="2" fillId="0" borderId="1" xfId="0" applyNumberFormat="1" applyFont="1" applyBorder="1" applyAlignment="1">
      <alignment horizontal="center" vertical="top" wrapText="1"/>
    </xf>
    <xf numFmtId="3" fontId="11" fillId="3" borderId="1" xfId="0" applyNumberFormat="1" applyFont="1" applyFill="1" applyBorder="1" applyAlignment="1" applyProtection="1">
      <alignment horizontal="center" vertical="top" wrapText="1"/>
      <protection hidden="1"/>
    </xf>
    <xf numFmtId="0" fontId="2" fillId="0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</cellXfs>
  <cellStyles count="4">
    <cellStyle name="Обычный" xfId="0" builtinId="0"/>
    <cellStyle name="Обычный 2" xfId="1" xr:uid="{D8DCFE35-F0DB-44D5-87BE-3E40705823D0}"/>
    <cellStyle name="Обычный 2 2" xfId="2" xr:uid="{195297B5-DCAE-4ECF-B243-F19F0FA888AD}"/>
    <cellStyle name="Обычный 3" xfId="3" xr:uid="{3103CC0C-B425-49AF-9BF0-9D538C301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905A3-E56B-4FAD-A8C9-BA6DF6998C43}">
  <sheetPr>
    <pageSetUpPr fitToPage="1"/>
  </sheetPr>
  <dimension ref="A1:O69"/>
  <sheetViews>
    <sheetView tabSelected="1" zoomScale="80" zoomScaleNormal="80" zoomScaleSheetLayoutView="70" workbookViewId="0">
      <pane xSplit="2" ySplit="3" topLeftCell="D59" activePane="bottomRight" state="frozen"/>
      <selection pane="topRight" activeCell="C1" sqref="C1"/>
      <selection pane="bottomLeft" activeCell="A3" sqref="A3"/>
      <selection pane="bottomRight" activeCell="O58" sqref="O58"/>
    </sheetView>
  </sheetViews>
  <sheetFormatPr defaultColWidth="9.140625" defaultRowHeight="15.75" x14ac:dyDescent="0.25"/>
  <cols>
    <col min="1" max="1" width="6.28515625" style="2" customWidth="1"/>
    <col min="2" max="2" width="36.5703125" style="3" customWidth="1"/>
    <col min="3" max="3" width="13.28515625" style="3" customWidth="1"/>
    <col min="4" max="4" width="15.7109375" style="3" customWidth="1"/>
    <col min="5" max="5" width="18.7109375" style="3" customWidth="1"/>
    <col min="6" max="6" width="31.140625" style="1" customWidth="1"/>
    <col min="7" max="7" width="26.5703125" style="1" customWidth="1"/>
    <col min="8" max="8" width="27.85546875" style="1" customWidth="1"/>
    <col min="9" max="9" width="20.140625" style="2" customWidth="1"/>
    <col min="10" max="10" width="15.42578125" style="1" customWidth="1"/>
    <col min="11" max="11" width="15.5703125" style="1" customWidth="1"/>
    <col min="12" max="12" width="19.5703125" style="1" customWidth="1"/>
    <col min="13" max="14" width="14.42578125" style="1" customWidth="1"/>
    <col min="15" max="15" width="69" style="1" customWidth="1"/>
    <col min="16" max="16384" width="9.140625" style="1"/>
  </cols>
  <sheetData>
    <row r="1" spans="1:15" ht="18.75" x14ac:dyDescent="0.25">
      <c r="H1" s="4"/>
    </row>
    <row r="2" spans="1:15" ht="84" customHeight="1" x14ac:dyDescent="0.25">
      <c r="A2" s="35" t="s">
        <v>121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114.75" customHeight="1" x14ac:dyDescent="0.25">
      <c r="A3" s="34" t="s">
        <v>0</v>
      </c>
      <c r="B3" s="34" t="s">
        <v>1</v>
      </c>
      <c r="C3" s="31" t="s">
        <v>2</v>
      </c>
      <c r="D3" s="34" t="s">
        <v>3</v>
      </c>
      <c r="E3" s="34" t="s">
        <v>120</v>
      </c>
      <c r="F3" s="34" t="s">
        <v>4</v>
      </c>
      <c r="G3" s="34" t="s">
        <v>5</v>
      </c>
      <c r="H3" s="34" t="s">
        <v>6</v>
      </c>
      <c r="I3" s="34" t="s">
        <v>124</v>
      </c>
      <c r="J3" s="34" t="s">
        <v>115</v>
      </c>
      <c r="K3" s="34" t="s">
        <v>100</v>
      </c>
      <c r="L3" s="34" t="s">
        <v>118</v>
      </c>
      <c r="M3" s="34" t="s">
        <v>101</v>
      </c>
      <c r="N3" s="34"/>
      <c r="O3" s="34" t="s">
        <v>102</v>
      </c>
    </row>
    <row r="4" spans="1:15" ht="64.5" customHeight="1" x14ac:dyDescent="0.25">
      <c r="A4" s="34"/>
      <c r="B4" s="34"/>
      <c r="C4" s="31"/>
      <c r="D4" s="34"/>
      <c r="E4" s="34"/>
      <c r="F4" s="34"/>
      <c r="G4" s="34"/>
      <c r="H4" s="34"/>
      <c r="I4" s="34"/>
      <c r="J4" s="34"/>
      <c r="K4" s="34"/>
      <c r="L4" s="34"/>
      <c r="M4" s="23" t="s">
        <v>105</v>
      </c>
      <c r="N4" s="23" t="s">
        <v>106</v>
      </c>
      <c r="O4" s="34"/>
    </row>
    <row r="5" spans="1:15" ht="71.25" customHeight="1" x14ac:dyDescent="0.25">
      <c r="A5" s="17">
        <v>1</v>
      </c>
      <c r="B5" s="6" t="s">
        <v>22</v>
      </c>
      <c r="C5" s="10">
        <v>3819009080</v>
      </c>
      <c r="D5" s="11" t="s">
        <v>25</v>
      </c>
      <c r="E5" s="30">
        <v>100</v>
      </c>
      <c r="F5" s="12" t="s">
        <v>23</v>
      </c>
      <c r="G5" s="18" t="s">
        <v>96</v>
      </c>
      <c r="H5" s="27" t="s">
        <v>116</v>
      </c>
      <c r="I5" s="27">
        <v>51232</v>
      </c>
      <c r="J5" s="32">
        <f>347+378+70+436+100</f>
        <v>1331</v>
      </c>
      <c r="K5" s="22">
        <v>14655</v>
      </c>
      <c r="L5" s="22">
        <v>653058</v>
      </c>
      <c r="M5" s="28">
        <f>I5/L5*100</f>
        <v>7.8449387343850017</v>
      </c>
      <c r="N5" s="28">
        <f t="shared" ref="N5:N57" si="0">J5/K5*100</f>
        <v>9.0822244967587853</v>
      </c>
      <c r="O5" s="8" t="s">
        <v>125</v>
      </c>
    </row>
    <row r="6" spans="1:15" ht="71.25" customHeight="1" x14ac:dyDescent="0.25">
      <c r="A6" s="17">
        <v>2</v>
      </c>
      <c r="B6" s="6" t="s">
        <v>24</v>
      </c>
      <c r="C6" s="10">
        <v>3819009428</v>
      </c>
      <c r="D6" s="10" t="s">
        <v>25</v>
      </c>
      <c r="E6" s="30">
        <v>100</v>
      </c>
      <c r="F6" s="12" t="s">
        <v>23</v>
      </c>
      <c r="G6" s="18" t="s">
        <v>96</v>
      </c>
      <c r="H6" s="27" t="s">
        <v>116</v>
      </c>
      <c r="I6" s="27">
        <v>48458</v>
      </c>
      <c r="J6" s="32">
        <f>352+460+58+275+102</f>
        <v>1247</v>
      </c>
      <c r="K6" s="22">
        <v>14655</v>
      </c>
      <c r="L6" s="22">
        <v>653058</v>
      </c>
      <c r="M6" s="28">
        <f t="shared" ref="M6:M57" si="1">I6/L6*100</f>
        <v>7.420167887078942</v>
      </c>
      <c r="N6" s="28">
        <f t="shared" si="0"/>
        <v>8.5090412828386217</v>
      </c>
      <c r="O6" s="8" t="s">
        <v>125</v>
      </c>
    </row>
    <row r="7" spans="1:15" ht="71.25" customHeight="1" x14ac:dyDescent="0.25">
      <c r="A7" s="17">
        <v>3</v>
      </c>
      <c r="B7" s="6" t="s">
        <v>26</v>
      </c>
      <c r="C7" s="10">
        <v>3819009643</v>
      </c>
      <c r="D7" s="10" t="s">
        <v>25</v>
      </c>
      <c r="E7" s="30">
        <v>100</v>
      </c>
      <c r="F7" s="12" t="s">
        <v>23</v>
      </c>
      <c r="G7" s="18" t="s">
        <v>96</v>
      </c>
      <c r="H7" s="27" t="s">
        <v>116</v>
      </c>
      <c r="I7" s="27">
        <v>52568</v>
      </c>
      <c r="J7" s="32">
        <f>372+471+49+220+0</f>
        <v>1112</v>
      </c>
      <c r="K7" s="22">
        <v>14655</v>
      </c>
      <c r="L7" s="22">
        <v>653058</v>
      </c>
      <c r="M7" s="28">
        <f t="shared" si="1"/>
        <v>8.0495147444790511</v>
      </c>
      <c r="N7" s="28">
        <f t="shared" si="0"/>
        <v>7.5878539747526439</v>
      </c>
      <c r="O7" s="8" t="s">
        <v>125</v>
      </c>
    </row>
    <row r="8" spans="1:15" ht="71.25" customHeight="1" x14ac:dyDescent="0.25">
      <c r="A8" s="17">
        <v>4</v>
      </c>
      <c r="B8" s="6" t="s">
        <v>27</v>
      </c>
      <c r="C8" s="10">
        <v>3819005470</v>
      </c>
      <c r="D8" s="10" t="s">
        <v>25</v>
      </c>
      <c r="E8" s="30">
        <v>100</v>
      </c>
      <c r="F8" s="12" t="s">
        <v>23</v>
      </c>
      <c r="G8" s="18" t="s">
        <v>96</v>
      </c>
      <c r="H8" s="27" t="s">
        <v>116</v>
      </c>
      <c r="I8" s="27">
        <v>65234</v>
      </c>
      <c r="J8" s="32">
        <f>506+507+66+180+100</f>
        <v>1359</v>
      </c>
      <c r="K8" s="22">
        <v>14655</v>
      </c>
      <c r="L8" s="22">
        <v>653058</v>
      </c>
      <c r="M8" s="28">
        <f t="shared" si="1"/>
        <v>9.9890055707150047</v>
      </c>
      <c r="N8" s="28">
        <f t="shared" si="0"/>
        <v>9.2732855680655071</v>
      </c>
      <c r="O8" s="8" t="s">
        <v>125</v>
      </c>
    </row>
    <row r="9" spans="1:15" ht="71.25" customHeight="1" x14ac:dyDescent="0.25">
      <c r="A9" s="17">
        <v>5</v>
      </c>
      <c r="B9" s="6" t="s">
        <v>28</v>
      </c>
      <c r="C9" s="10">
        <v>3819009227</v>
      </c>
      <c r="D9" s="10" t="s">
        <v>25</v>
      </c>
      <c r="E9" s="30">
        <v>100</v>
      </c>
      <c r="F9" s="12" t="s">
        <v>23</v>
      </c>
      <c r="G9" s="18" t="s">
        <v>96</v>
      </c>
      <c r="H9" s="27" t="s">
        <v>116</v>
      </c>
      <c r="I9" s="27">
        <v>40130</v>
      </c>
      <c r="J9" s="32">
        <f>284+320+0+180+60</f>
        <v>844</v>
      </c>
      <c r="K9" s="22">
        <v>14655</v>
      </c>
      <c r="L9" s="22">
        <v>653058</v>
      </c>
      <c r="M9" s="28">
        <f t="shared" si="1"/>
        <v>6.1449365906244164</v>
      </c>
      <c r="N9" s="28">
        <f t="shared" si="0"/>
        <v>5.7591265779597407</v>
      </c>
      <c r="O9" s="8" t="s">
        <v>125</v>
      </c>
    </row>
    <row r="10" spans="1:15" ht="71.25" customHeight="1" x14ac:dyDescent="0.25">
      <c r="A10" s="17">
        <v>6</v>
      </c>
      <c r="B10" s="6" t="s">
        <v>29</v>
      </c>
      <c r="C10" s="10">
        <v>3819009185</v>
      </c>
      <c r="D10" s="10" t="s">
        <v>25</v>
      </c>
      <c r="E10" s="30">
        <v>100</v>
      </c>
      <c r="F10" s="12" t="s">
        <v>30</v>
      </c>
      <c r="G10" s="18" t="s">
        <v>96</v>
      </c>
      <c r="H10" s="27" t="s">
        <v>116</v>
      </c>
      <c r="I10" s="27">
        <v>17913</v>
      </c>
      <c r="J10" s="32">
        <f>92+142+0+60+45</f>
        <v>339</v>
      </c>
      <c r="K10" s="22">
        <v>14655</v>
      </c>
      <c r="L10" s="22">
        <v>653058</v>
      </c>
      <c r="M10" s="28">
        <f t="shared" si="1"/>
        <v>2.7429416682744874</v>
      </c>
      <c r="N10" s="28">
        <f t="shared" si="0"/>
        <v>2.3132036847492325</v>
      </c>
      <c r="O10" s="8" t="s">
        <v>125</v>
      </c>
    </row>
    <row r="11" spans="1:15" ht="71.25" customHeight="1" x14ac:dyDescent="0.25">
      <c r="A11" s="17">
        <v>7</v>
      </c>
      <c r="B11" s="6" t="s">
        <v>31</v>
      </c>
      <c r="C11" s="10">
        <v>3819009139</v>
      </c>
      <c r="D11" s="10" t="s">
        <v>25</v>
      </c>
      <c r="E11" s="30">
        <v>100</v>
      </c>
      <c r="F11" s="12" t="s">
        <v>23</v>
      </c>
      <c r="G11" s="18" t="s">
        <v>96</v>
      </c>
      <c r="H11" s="27" t="s">
        <v>116</v>
      </c>
      <c r="I11" s="27">
        <v>55103</v>
      </c>
      <c r="J11" s="32">
        <f>369+384+101+350+100</f>
        <v>1304</v>
      </c>
      <c r="K11" s="22">
        <v>14655</v>
      </c>
      <c r="L11" s="22">
        <v>653058</v>
      </c>
      <c r="M11" s="28">
        <f t="shared" si="1"/>
        <v>8.4376885360871476</v>
      </c>
      <c r="N11" s="28">
        <f t="shared" si="0"/>
        <v>8.8979870351415897</v>
      </c>
      <c r="O11" s="8" t="s">
        <v>125</v>
      </c>
    </row>
    <row r="12" spans="1:15" ht="71.25" customHeight="1" x14ac:dyDescent="0.25">
      <c r="A12" s="17">
        <v>8</v>
      </c>
      <c r="B12" s="6" t="s">
        <v>32</v>
      </c>
      <c r="C12" s="10">
        <v>3819009308</v>
      </c>
      <c r="D12" s="10" t="s">
        <v>25</v>
      </c>
      <c r="E12" s="30">
        <v>100</v>
      </c>
      <c r="F12" s="12" t="s">
        <v>23</v>
      </c>
      <c r="G12" s="18" t="s">
        <v>96</v>
      </c>
      <c r="H12" s="27" t="s">
        <v>116</v>
      </c>
      <c r="I12" s="27">
        <v>41724</v>
      </c>
      <c r="J12" s="32">
        <f>358+342+34+290+100</f>
        <v>1124</v>
      </c>
      <c r="K12" s="22">
        <v>14655</v>
      </c>
      <c r="L12" s="22">
        <v>653058</v>
      </c>
      <c r="M12" s="28">
        <f t="shared" si="1"/>
        <v>6.3890190457815379</v>
      </c>
      <c r="N12" s="28">
        <f t="shared" si="0"/>
        <v>7.6697372910269523</v>
      </c>
      <c r="O12" s="8" t="s">
        <v>125</v>
      </c>
    </row>
    <row r="13" spans="1:15" ht="71.25" customHeight="1" x14ac:dyDescent="0.25">
      <c r="A13" s="17">
        <v>9</v>
      </c>
      <c r="B13" s="6" t="s">
        <v>33</v>
      </c>
      <c r="C13" s="10">
        <v>3819009121</v>
      </c>
      <c r="D13" s="10" t="s">
        <v>25</v>
      </c>
      <c r="E13" s="30">
        <v>100</v>
      </c>
      <c r="F13" s="12" t="s">
        <v>23</v>
      </c>
      <c r="G13" s="18" t="s">
        <v>96</v>
      </c>
      <c r="H13" s="27" t="s">
        <v>116</v>
      </c>
      <c r="I13" s="27">
        <v>56746</v>
      </c>
      <c r="J13" s="32">
        <f>432+436+67+305+0</f>
        <v>1240</v>
      </c>
      <c r="K13" s="22">
        <v>14655</v>
      </c>
      <c r="L13" s="22">
        <v>653058</v>
      </c>
      <c r="M13" s="28">
        <f t="shared" si="1"/>
        <v>8.689274153291132</v>
      </c>
      <c r="N13" s="28">
        <f t="shared" si="0"/>
        <v>8.4612760150119417</v>
      </c>
      <c r="O13" s="8" t="s">
        <v>125</v>
      </c>
    </row>
    <row r="14" spans="1:15" ht="71.25" customHeight="1" x14ac:dyDescent="0.25">
      <c r="A14" s="17">
        <v>10</v>
      </c>
      <c r="B14" s="6" t="s">
        <v>34</v>
      </c>
      <c r="C14" s="10">
        <v>3819009298</v>
      </c>
      <c r="D14" s="10" t="s">
        <v>25</v>
      </c>
      <c r="E14" s="30">
        <v>100</v>
      </c>
      <c r="F14" s="12" t="s">
        <v>23</v>
      </c>
      <c r="G14" s="18" t="s">
        <v>96</v>
      </c>
      <c r="H14" s="27" t="s">
        <v>116</v>
      </c>
      <c r="I14" s="27">
        <v>48147</v>
      </c>
      <c r="J14" s="32">
        <f>357+404+47+165+75</f>
        <v>1048</v>
      </c>
      <c r="K14" s="22">
        <v>14655</v>
      </c>
      <c r="L14" s="22">
        <v>653058</v>
      </c>
      <c r="M14" s="28">
        <f t="shared" si="1"/>
        <v>7.372545776944774</v>
      </c>
      <c r="N14" s="28">
        <f t="shared" si="0"/>
        <v>7.151142954622995</v>
      </c>
      <c r="O14" s="8" t="s">
        <v>125</v>
      </c>
    </row>
    <row r="15" spans="1:15" ht="71.25" customHeight="1" x14ac:dyDescent="0.25">
      <c r="A15" s="17">
        <v>11</v>
      </c>
      <c r="B15" s="6" t="s">
        <v>35</v>
      </c>
      <c r="C15" s="10">
        <v>3819009629</v>
      </c>
      <c r="D15" s="10" t="s">
        <v>25</v>
      </c>
      <c r="E15" s="30">
        <v>100</v>
      </c>
      <c r="F15" s="12" t="s">
        <v>23</v>
      </c>
      <c r="G15" s="18" t="s">
        <v>96</v>
      </c>
      <c r="H15" s="27" t="s">
        <v>116</v>
      </c>
      <c r="I15" s="27">
        <v>47614</v>
      </c>
      <c r="J15" s="32">
        <f>277+351+38+180+70</f>
        <v>916</v>
      </c>
      <c r="K15" s="22">
        <v>14655</v>
      </c>
      <c r="L15" s="22">
        <v>653058</v>
      </c>
      <c r="M15" s="28">
        <f t="shared" si="1"/>
        <v>7.2909297489656355</v>
      </c>
      <c r="N15" s="28">
        <f t="shared" si="0"/>
        <v>6.2504264756055958</v>
      </c>
      <c r="O15" s="8" t="s">
        <v>125</v>
      </c>
    </row>
    <row r="16" spans="1:15" ht="71.25" customHeight="1" x14ac:dyDescent="0.25">
      <c r="A16" s="17">
        <v>12</v>
      </c>
      <c r="B16" s="6" t="s">
        <v>36</v>
      </c>
      <c r="C16" s="10">
        <v>3819005790</v>
      </c>
      <c r="D16" s="10" t="s">
        <v>25</v>
      </c>
      <c r="E16" s="30">
        <v>100</v>
      </c>
      <c r="F16" s="12" t="s">
        <v>23</v>
      </c>
      <c r="G16" s="18" t="s">
        <v>96</v>
      </c>
      <c r="H16" s="27" t="s">
        <v>116</v>
      </c>
      <c r="I16" s="27">
        <v>49228</v>
      </c>
      <c r="J16" s="32">
        <f>383+377+49+240+75</f>
        <v>1124</v>
      </c>
      <c r="K16" s="22">
        <v>14655</v>
      </c>
      <c r="L16" s="22">
        <v>653058</v>
      </c>
      <c r="M16" s="28">
        <f t="shared" si="1"/>
        <v>7.5380747192439257</v>
      </c>
      <c r="N16" s="28">
        <f t="shared" si="0"/>
        <v>7.6697372910269523</v>
      </c>
      <c r="O16" s="8" t="s">
        <v>125</v>
      </c>
    </row>
    <row r="17" spans="1:15" ht="71.25" customHeight="1" x14ac:dyDescent="0.25">
      <c r="A17" s="17">
        <v>13</v>
      </c>
      <c r="B17" s="6" t="s">
        <v>37</v>
      </c>
      <c r="C17" s="10">
        <v>3819009153</v>
      </c>
      <c r="D17" s="10" t="s">
        <v>25</v>
      </c>
      <c r="E17" s="30">
        <v>100</v>
      </c>
      <c r="F17" s="12" t="s">
        <v>23</v>
      </c>
      <c r="G17" s="18" t="s">
        <v>96</v>
      </c>
      <c r="H17" s="27" t="s">
        <v>116</v>
      </c>
      <c r="I17" s="27">
        <v>46230</v>
      </c>
      <c r="J17" s="32">
        <f>317+359+35+195+60</f>
        <v>966</v>
      </c>
      <c r="K17" s="22">
        <v>14655</v>
      </c>
      <c r="L17" s="22">
        <v>653058</v>
      </c>
      <c r="M17" s="28">
        <f t="shared" si="1"/>
        <v>7.0790037025807813</v>
      </c>
      <c r="N17" s="28">
        <f t="shared" si="0"/>
        <v>6.591606960081883</v>
      </c>
      <c r="O17" s="8" t="s">
        <v>125</v>
      </c>
    </row>
    <row r="18" spans="1:15" ht="71.25" customHeight="1" x14ac:dyDescent="0.25">
      <c r="A18" s="17">
        <v>14</v>
      </c>
      <c r="B18" s="6" t="s">
        <v>38</v>
      </c>
      <c r="C18" s="10">
        <v>3819005381</v>
      </c>
      <c r="D18" s="10" t="s">
        <v>25</v>
      </c>
      <c r="E18" s="30">
        <v>100</v>
      </c>
      <c r="F18" s="12" t="s">
        <v>23</v>
      </c>
      <c r="G18" s="18" t="s">
        <v>96</v>
      </c>
      <c r="H18" s="27" t="s">
        <v>116</v>
      </c>
      <c r="I18" s="27">
        <v>32731</v>
      </c>
      <c r="J18" s="32">
        <f>0+245+141+270+45</f>
        <v>701</v>
      </c>
      <c r="K18" s="22">
        <v>14655</v>
      </c>
      <c r="L18" s="22">
        <v>653058</v>
      </c>
      <c r="M18" s="28">
        <f t="shared" si="1"/>
        <v>5.0119591215481627</v>
      </c>
      <c r="N18" s="28">
        <f t="shared" si="0"/>
        <v>4.7833503923575567</v>
      </c>
      <c r="O18" s="8" t="s">
        <v>125</v>
      </c>
    </row>
    <row r="19" spans="1:15" ht="71.25" customHeight="1" x14ac:dyDescent="0.25">
      <c r="A19" s="17">
        <v>15</v>
      </c>
      <c r="B19" s="14" t="s">
        <v>39</v>
      </c>
      <c r="C19" s="24">
        <v>3819009604</v>
      </c>
      <c r="D19" s="24" t="s">
        <v>25</v>
      </c>
      <c r="E19" s="30">
        <v>100</v>
      </c>
      <c r="F19" s="25" t="s">
        <v>40</v>
      </c>
      <c r="G19" s="26" t="s">
        <v>98</v>
      </c>
      <c r="H19" s="27" t="s">
        <v>116</v>
      </c>
      <c r="I19" s="27">
        <v>37386</v>
      </c>
      <c r="J19" s="32">
        <v>280</v>
      </c>
      <c r="K19" s="22">
        <v>5028</v>
      </c>
      <c r="L19" s="22">
        <v>664761</v>
      </c>
      <c r="M19" s="28">
        <f t="shared" si="1"/>
        <v>5.6239761357841385</v>
      </c>
      <c r="N19" s="28">
        <f t="shared" si="0"/>
        <v>5.5688146380270487</v>
      </c>
      <c r="O19" s="8" t="s">
        <v>125</v>
      </c>
    </row>
    <row r="20" spans="1:15" ht="71.25" customHeight="1" x14ac:dyDescent="0.25">
      <c r="A20" s="17">
        <v>16</v>
      </c>
      <c r="B20" s="6" t="s">
        <v>41</v>
      </c>
      <c r="C20" s="10">
        <v>3851007707</v>
      </c>
      <c r="D20" s="10" t="s">
        <v>42</v>
      </c>
      <c r="E20" s="30">
        <v>100</v>
      </c>
      <c r="F20" s="12" t="s">
        <v>40</v>
      </c>
      <c r="G20" s="19" t="s">
        <v>98</v>
      </c>
      <c r="H20" s="27" t="s">
        <v>116</v>
      </c>
      <c r="I20" s="27">
        <v>18522</v>
      </c>
      <c r="J20" s="32">
        <v>141</v>
      </c>
      <c r="K20" s="22">
        <v>5028</v>
      </c>
      <c r="L20" s="22">
        <v>664761</v>
      </c>
      <c r="M20" s="28">
        <f t="shared" si="1"/>
        <v>2.7862645371795276</v>
      </c>
      <c r="N20" s="28">
        <f t="shared" si="0"/>
        <v>2.8042959427207634</v>
      </c>
      <c r="O20" s="8" t="s">
        <v>125</v>
      </c>
    </row>
    <row r="21" spans="1:15" ht="71.25" customHeight="1" x14ac:dyDescent="0.25">
      <c r="A21" s="17">
        <v>17</v>
      </c>
      <c r="B21" s="6" t="s">
        <v>43</v>
      </c>
      <c r="C21" s="10">
        <v>3819009202</v>
      </c>
      <c r="D21" s="10" t="s">
        <v>25</v>
      </c>
      <c r="E21" s="30">
        <v>100</v>
      </c>
      <c r="F21" s="8" t="s">
        <v>40</v>
      </c>
      <c r="G21" s="19" t="s">
        <v>98</v>
      </c>
      <c r="H21" s="27" t="s">
        <v>116</v>
      </c>
      <c r="I21" s="27">
        <v>9419</v>
      </c>
      <c r="J21" s="32">
        <v>77</v>
      </c>
      <c r="K21" s="22">
        <v>5028</v>
      </c>
      <c r="L21" s="22">
        <v>664761</v>
      </c>
      <c r="M21" s="28">
        <f t="shared" si="1"/>
        <v>1.4169002092481358</v>
      </c>
      <c r="N21" s="28">
        <f t="shared" si="0"/>
        <v>1.5314240254574385</v>
      </c>
      <c r="O21" s="8" t="s">
        <v>125</v>
      </c>
    </row>
    <row r="22" spans="1:15" ht="71.25" customHeight="1" x14ac:dyDescent="0.25">
      <c r="A22" s="17">
        <v>18</v>
      </c>
      <c r="B22" s="6" t="s">
        <v>44</v>
      </c>
      <c r="C22" s="10">
        <v>3819009234</v>
      </c>
      <c r="D22" s="11" t="s">
        <v>45</v>
      </c>
      <c r="E22" s="30">
        <v>100</v>
      </c>
      <c r="F22" s="8" t="s">
        <v>40</v>
      </c>
      <c r="G22" s="19" t="s">
        <v>98</v>
      </c>
      <c r="H22" s="27" t="s">
        <v>116</v>
      </c>
      <c r="I22" s="27">
        <v>42131</v>
      </c>
      <c r="J22" s="32">
        <v>217</v>
      </c>
      <c r="K22" s="22">
        <v>5028</v>
      </c>
      <c r="L22" s="22">
        <v>664761</v>
      </c>
      <c r="M22" s="28">
        <f t="shared" si="1"/>
        <v>6.3377665055561323</v>
      </c>
      <c r="N22" s="28">
        <f t="shared" si="0"/>
        <v>4.3158313444709631</v>
      </c>
      <c r="O22" s="8" t="s">
        <v>125</v>
      </c>
    </row>
    <row r="23" spans="1:15" ht="71.25" customHeight="1" x14ac:dyDescent="0.25">
      <c r="A23" s="17">
        <v>19</v>
      </c>
      <c r="B23" s="6" t="s">
        <v>46</v>
      </c>
      <c r="C23" s="10">
        <v>3819009040</v>
      </c>
      <c r="D23" s="10" t="s">
        <v>25</v>
      </c>
      <c r="E23" s="30">
        <v>100</v>
      </c>
      <c r="F23" s="8" t="s">
        <v>40</v>
      </c>
      <c r="G23" s="19" t="s">
        <v>98</v>
      </c>
      <c r="H23" s="27" t="s">
        <v>116</v>
      </c>
      <c r="I23" s="27">
        <v>34793</v>
      </c>
      <c r="J23" s="32">
        <v>267</v>
      </c>
      <c r="K23" s="22">
        <v>5028</v>
      </c>
      <c r="L23" s="22">
        <v>664761</v>
      </c>
      <c r="M23" s="28">
        <f t="shared" si="1"/>
        <v>5.2339111349793379</v>
      </c>
      <c r="N23" s="28">
        <f t="shared" si="0"/>
        <v>5.3102625298329356</v>
      </c>
      <c r="O23" s="8" t="s">
        <v>125</v>
      </c>
    </row>
    <row r="24" spans="1:15" ht="71.25" customHeight="1" x14ac:dyDescent="0.25">
      <c r="A24" s="17">
        <v>20</v>
      </c>
      <c r="B24" s="6" t="s">
        <v>47</v>
      </c>
      <c r="C24" s="10">
        <v>3819009259</v>
      </c>
      <c r="D24" s="10" t="s">
        <v>25</v>
      </c>
      <c r="E24" s="30">
        <v>100</v>
      </c>
      <c r="F24" s="8" t="s">
        <v>40</v>
      </c>
      <c r="G24" s="19" t="s">
        <v>98</v>
      </c>
      <c r="H24" s="27" t="s">
        <v>116</v>
      </c>
      <c r="I24" s="29">
        <v>18914</v>
      </c>
      <c r="J24" s="32">
        <v>44</v>
      </c>
      <c r="K24" s="22">
        <v>5028</v>
      </c>
      <c r="L24" s="22">
        <v>664761</v>
      </c>
      <c r="M24" s="28">
        <f t="shared" si="1"/>
        <v>2.8452330988129568</v>
      </c>
      <c r="N24" s="28">
        <f t="shared" si="0"/>
        <v>0.87509944311853616</v>
      </c>
      <c r="O24" s="8" t="s">
        <v>125</v>
      </c>
    </row>
    <row r="25" spans="1:15" ht="71.25" customHeight="1" x14ac:dyDescent="0.25">
      <c r="A25" s="17">
        <v>21</v>
      </c>
      <c r="B25" s="6" t="s">
        <v>48</v>
      </c>
      <c r="C25" s="13">
        <v>3819014788</v>
      </c>
      <c r="D25" s="10" t="s">
        <v>25</v>
      </c>
      <c r="E25" s="30">
        <v>100</v>
      </c>
      <c r="F25" s="8" t="s">
        <v>40</v>
      </c>
      <c r="G25" s="19" t="s">
        <v>98</v>
      </c>
      <c r="H25" s="27" t="s">
        <v>116</v>
      </c>
      <c r="I25" s="29">
        <v>16255</v>
      </c>
      <c r="J25" s="32">
        <v>139</v>
      </c>
      <c r="K25" s="22">
        <v>5028</v>
      </c>
      <c r="L25" s="22">
        <v>664761</v>
      </c>
      <c r="M25" s="28">
        <f t="shared" si="1"/>
        <v>2.44523971773314</v>
      </c>
      <c r="N25" s="28">
        <f t="shared" si="0"/>
        <v>2.7645186953062848</v>
      </c>
      <c r="O25" s="8" t="s">
        <v>125</v>
      </c>
    </row>
    <row r="26" spans="1:15" ht="71.25" customHeight="1" x14ac:dyDescent="0.25">
      <c r="A26" s="17">
        <v>22</v>
      </c>
      <c r="B26" s="6" t="s">
        <v>49</v>
      </c>
      <c r="C26" s="10">
        <v>3819005744</v>
      </c>
      <c r="D26" s="10" t="s">
        <v>25</v>
      </c>
      <c r="E26" s="30">
        <v>100</v>
      </c>
      <c r="F26" s="8" t="s">
        <v>40</v>
      </c>
      <c r="G26" s="19" t="s">
        <v>98</v>
      </c>
      <c r="H26" s="27" t="s">
        <v>116</v>
      </c>
      <c r="I26" s="29">
        <v>10691</v>
      </c>
      <c r="J26" s="32">
        <v>0</v>
      </c>
      <c r="K26" s="22">
        <v>5028</v>
      </c>
      <c r="L26" s="22">
        <v>664761</v>
      </c>
      <c r="M26" s="28">
        <f t="shared" si="1"/>
        <v>1.6082471745484468</v>
      </c>
      <c r="N26" s="28">
        <f t="shared" si="0"/>
        <v>0</v>
      </c>
      <c r="O26" s="8" t="s">
        <v>125</v>
      </c>
    </row>
    <row r="27" spans="1:15" ht="71.25" customHeight="1" x14ac:dyDescent="0.25">
      <c r="A27" s="17">
        <v>23</v>
      </c>
      <c r="B27" s="6" t="s">
        <v>50</v>
      </c>
      <c r="C27" s="13">
        <v>3819009241</v>
      </c>
      <c r="D27" s="10" t="s">
        <v>25</v>
      </c>
      <c r="E27" s="30">
        <v>100</v>
      </c>
      <c r="F27" s="8" t="s">
        <v>40</v>
      </c>
      <c r="G27" s="19" t="s">
        <v>98</v>
      </c>
      <c r="H27" s="27" t="s">
        <v>116</v>
      </c>
      <c r="I27" s="29">
        <v>13808</v>
      </c>
      <c r="J27" s="32">
        <v>98</v>
      </c>
      <c r="K27" s="22">
        <v>5028</v>
      </c>
      <c r="L27" s="22">
        <v>664761</v>
      </c>
      <c r="M27" s="28">
        <f t="shared" si="1"/>
        <v>2.0771374975367087</v>
      </c>
      <c r="N27" s="28">
        <f t="shared" si="0"/>
        <v>1.9490851233094668</v>
      </c>
      <c r="O27" s="8" t="s">
        <v>125</v>
      </c>
    </row>
    <row r="28" spans="1:15" ht="71.25" customHeight="1" x14ac:dyDescent="0.25">
      <c r="A28" s="17">
        <v>24</v>
      </c>
      <c r="B28" s="6" t="s">
        <v>51</v>
      </c>
      <c r="C28" s="13">
        <v>3819009266</v>
      </c>
      <c r="D28" s="10" t="s">
        <v>25</v>
      </c>
      <c r="E28" s="30">
        <v>100</v>
      </c>
      <c r="F28" s="8" t="s">
        <v>40</v>
      </c>
      <c r="G28" s="19" t="s">
        <v>98</v>
      </c>
      <c r="H28" s="27" t="s">
        <v>116</v>
      </c>
      <c r="I28" s="29">
        <v>9643</v>
      </c>
      <c r="J28" s="32">
        <v>75</v>
      </c>
      <c r="K28" s="22">
        <v>5028</v>
      </c>
      <c r="L28" s="22">
        <v>664761</v>
      </c>
      <c r="M28" s="28">
        <f t="shared" si="1"/>
        <v>1.4505965301815238</v>
      </c>
      <c r="N28" s="28">
        <f t="shared" si="0"/>
        <v>1.4916467780429594</v>
      </c>
      <c r="O28" s="8" t="s">
        <v>125</v>
      </c>
    </row>
    <row r="29" spans="1:15" ht="71.25" customHeight="1" x14ac:dyDescent="0.25">
      <c r="A29" s="17">
        <v>25</v>
      </c>
      <c r="B29" s="16" t="s">
        <v>52</v>
      </c>
      <c r="C29" s="13">
        <v>3819020799</v>
      </c>
      <c r="D29" s="10" t="s">
        <v>25</v>
      </c>
      <c r="E29" s="30">
        <v>100</v>
      </c>
      <c r="F29" s="8" t="s">
        <v>40</v>
      </c>
      <c r="G29" s="19" t="s">
        <v>98</v>
      </c>
      <c r="H29" s="27" t="s">
        <v>116</v>
      </c>
      <c r="I29" s="29">
        <v>28414</v>
      </c>
      <c r="J29" s="32">
        <v>264</v>
      </c>
      <c r="K29" s="22">
        <v>5028</v>
      </c>
      <c r="L29" s="22">
        <v>664761</v>
      </c>
      <c r="M29" s="28">
        <f t="shared" si="1"/>
        <v>4.2743181383986126</v>
      </c>
      <c r="N29" s="28">
        <f t="shared" si="0"/>
        <v>5.2505966587112169</v>
      </c>
      <c r="O29" s="8" t="s">
        <v>125</v>
      </c>
    </row>
    <row r="30" spans="1:15" ht="71.25" customHeight="1" x14ac:dyDescent="0.25">
      <c r="A30" s="17">
        <v>26</v>
      </c>
      <c r="B30" s="16" t="s">
        <v>53</v>
      </c>
      <c r="C30" s="13">
        <v>3819009107</v>
      </c>
      <c r="D30" s="10" t="s">
        <v>25</v>
      </c>
      <c r="E30" s="30">
        <v>100</v>
      </c>
      <c r="F30" s="8" t="s">
        <v>40</v>
      </c>
      <c r="G30" s="19" t="s">
        <v>98</v>
      </c>
      <c r="H30" s="27" t="s">
        <v>116</v>
      </c>
      <c r="I30" s="29">
        <v>30616</v>
      </c>
      <c r="J30" s="32">
        <v>226</v>
      </c>
      <c r="K30" s="22">
        <v>5028</v>
      </c>
      <c r="L30" s="22">
        <v>664761</v>
      </c>
      <c r="M30" s="28">
        <f t="shared" si="1"/>
        <v>4.6055650075741505</v>
      </c>
      <c r="N30" s="28">
        <f t="shared" si="0"/>
        <v>4.494828957836118</v>
      </c>
      <c r="O30" s="8" t="s">
        <v>125</v>
      </c>
    </row>
    <row r="31" spans="1:15" ht="71.25" customHeight="1" x14ac:dyDescent="0.25">
      <c r="A31" s="17">
        <v>27</v>
      </c>
      <c r="B31" s="6" t="s">
        <v>54</v>
      </c>
      <c r="C31" s="10">
        <v>3819009555</v>
      </c>
      <c r="D31" s="10" t="s">
        <v>25</v>
      </c>
      <c r="E31" s="30">
        <v>100</v>
      </c>
      <c r="F31" s="8" t="s">
        <v>40</v>
      </c>
      <c r="G31" s="19" t="s">
        <v>98</v>
      </c>
      <c r="H31" s="27" t="s">
        <v>116</v>
      </c>
      <c r="I31" s="29">
        <v>18416</v>
      </c>
      <c r="J31" s="32">
        <v>132</v>
      </c>
      <c r="K31" s="22">
        <v>5028</v>
      </c>
      <c r="L31" s="22">
        <v>664761</v>
      </c>
      <c r="M31" s="28">
        <f t="shared" si="1"/>
        <v>2.7703189567378352</v>
      </c>
      <c r="N31" s="28">
        <f t="shared" si="0"/>
        <v>2.6252983293556085</v>
      </c>
      <c r="O31" s="8" t="s">
        <v>125</v>
      </c>
    </row>
    <row r="32" spans="1:15" ht="71.25" customHeight="1" x14ac:dyDescent="0.25">
      <c r="A32" s="17">
        <v>28</v>
      </c>
      <c r="B32" s="6" t="s">
        <v>55</v>
      </c>
      <c r="C32" s="13">
        <v>3819009322</v>
      </c>
      <c r="D32" s="10" t="s">
        <v>25</v>
      </c>
      <c r="E32" s="30">
        <v>100</v>
      </c>
      <c r="F32" s="8" t="s">
        <v>40</v>
      </c>
      <c r="G32" s="19" t="s">
        <v>98</v>
      </c>
      <c r="H32" s="27" t="s">
        <v>116</v>
      </c>
      <c r="I32" s="29">
        <v>25828</v>
      </c>
      <c r="J32" s="32">
        <v>238</v>
      </c>
      <c r="K32" s="22">
        <v>5028</v>
      </c>
      <c r="L32" s="22">
        <v>664761</v>
      </c>
      <c r="M32" s="28">
        <f t="shared" si="1"/>
        <v>3.88530614762298</v>
      </c>
      <c r="N32" s="28">
        <f t="shared" si="0"/>
        <v>4.7334924423229907</v>
      </c>
      <c r="O32" s="8" t="s">
        <v>125</v>
      </c>
    </row>
    <row r="33" spans="1:15" ht="71.25" customHeight="1" x14ac:dyDescent="0.25">
      <c r="A33" s="17">
        <v>29</v>
      </c>
      <c r="B33" s="6" t="s">
        <v>57</v>
      </c>
      <c r="C33" s="15">
        <v>3851025463</v>
      </c>
      <c r="D33" s="10" t="s">
        <v>58</v>
      </c>
      <c r="E33" s="30">
        <v>100</v>
      </c>
      <c r="F33" s="8" t="s">
        <v>40</v>
      </c>
      <c r="G33" s="19" t="s">
        <v>98</v>
      </c>
      <c r="H33" s="27" t="s">
        <v>116</v>
      </c>
      <c r="I33" s="29">
        <v>31165</v>
      </c>
      <c r="J33" s="32">
        <v>205</v>
      </c>
      <c r="K33" s="22">
        <v>5028</v>
      </c>
      <c r="L33" s="22">
        <v>664761</v>
      </c>
      <c r="M33" s="28">
        <f t="shared" si="1"/>
        <v>4.6881510798617843</v>
      </c>
      <c r="N33" s="28">
        <f t="shared" si="0"/>
        <v>4.0771678599840895</v>
      </c>
      <c r="O33" s="8" t="s">
        <v>125</v>
      </c>
    </row>
    <row r="34" spans="1:15" ht="71.25" customHeight="1" x14ac:dyDescent="0.25">
      <c r="A34" s="17">
        <v>30</v>
      </c>
      <c r="B34" s="6" t="s">
        <v>56</v>
      </c>
      <c r="C34" s="13">
        <v>3819009393</v>
      </c>
      <c r="D34" s="10" t="s">
        <v>25</v>
      </c>
      <c r="E34" s="30">
        <v>100</v>
      </c>
      <c r="F34" s="8" t="s">
        <v>40</v>
      </c>
      <c r="G34" s="19" t="s">
        <v>98</v>
      </c>
      <c r="H34" s="27" t="s">
        <v>116</v>
      </c>
      <c r="I34" s="29">
        <v>16726</v>
      </c>
      <c r="J34" s="32">
        <v>153</v>
      </c>
      <c r="K34" s="22">
        <v>5028</v>
      </c>
      <c r="L34" s="22">
        <v>664761</v>
      </c>
      <c r="M34" s="28">
        <f t="shared" si="1"/>
        <v>2.5160922496957552</v>
      </c>
      <c r="N34" s="28">
        <f t="shared" si="0"/>
        <v>3.0429594272076375</v>
      </c>
      <c r="O34" s="8" t="s">
        <v>125</v>
      </c>
    </row>
    <row r="35" spans="1:15" ht="71.25" customHeight="1" x14ac:dyDescent="0.25">
      <c r="A35" s="17">
        <v>31</v>
      </c>
      <c r="B35" s="6" t="s">
        <v>59</v>
      </c>
      <c r="C35" s="10">
        <v>3819009562</v>
      </c>
      <c r="D35" s="10" t="s">
        <v>25</v>
      </c>
      <c r="E35" s="30">
        <v>100</v>
      </c>
      <c r="F35" s="8" t="s">
        <v>40</v>
      </c>
      <c r="G35" s="19" t="s">
        <v>98</v>
      </c>
      <c r="H35" s="27" t="s">
        <v>116</v>
      </c>
      <c r="I35" s="29">
        <v>18602</v>
      </c>
      <c r="J35" s="32">
        <v>152</v>
      </c>
      <c r="K35" s="22">
        <v>5028</v>
      </c>
      <c r="L35" s="22">
        <v>664761</v>
      </c>
      <c r="M35" s="28">
        <f t="shared" si="1"/>
        <v>2.7982989375128806</v>
      </c>
      <c r="N35" s="28">
        <f t="shared" si="0"/>
        <v>3.0230708035003979</v>
      </c>
      <c r="O35" s="8" t="s">
        <v>125</v>
      </c>
    </row>
    <row r="36" spans="1:15" ht="71.25" customHeight="1" x14ac:dyDescent="0.25">
      <c r="A36" s="17">
        <v>32</v>
      </c>
      <c r="B36" s="6" t="s">
        <v>60</v>
      </c>
      <c r="C36" s="10">
        <v>3819009280</v>
      </c>
      <c r="D36" s="10" t="s">
        <v>25</v>
      </c>
      <c r="E36" s="30">
        <v>100</v>
      </c>
      <c r="F36" s="8" t="s">
        <v>40</v>
      </c>
      <c r="G36" s="19" t="s">
        <v>98</v>
      </c>
      <c r="H36" s="27" t="s">
        <v>116</v>
      </c>
      <c r="I36" s="29">
        <v>26768</v>
      </c>
      <c r="J36" s="32">
        <v>246</v>
      </c>
      <c r="K36" s="22">
        <v>5028</v>
      </c>
      <c r="L36" s="22">
        <v>664761</v>
      </c>
      <c r="M36" s="28">
        <f t="shared" si="1"/>
        <v>4.0267103515398768</v>
      </c>
      <c r="N36" s="28">
        <f t="shared" si="0"/>
        <v>4.892601431980907</v>
      </c>
      <c r="O36" s="8" t="s">
        <v>125</v>
      </c>
    </row>
    <row r="37" spans="1:15" ht="71.25" customHeight="1" x14ac:dyDescent="0.25">
      <c r="A37" s="17">
        <v>33</v>
      </c>
      <c r="B37" s="6" t="s">
        <v>61</v>
      </c>
      <c r="C37" s="13">
        <v>3819009523</v>
      </c>
      <c r="D37" s="10" t="s">
        <v>25</v>
      </c>
      <c r="E37" s="30">
        <v>100</v>
      </c>
      <c r="F37" s="8" t="s">
        <v>40</v>
      </c>
      <c r="G37" s="19" t="s">
        <v>98</v>
      </c>
      <c r="H37" s="27" t="s">
        <v>116</v>
      </c>
      <c r="I37" s="29">
        <v>28470</v>
      </c>
      <c r="J37" s="32">
        <v>280</v>
      </c>
      <c r="K37" s="22">
        <v>5028</v>
      </c>
      <c r="L37" s="22">
        <v>664761</v>
      </c>
      <c r="M37" s="28">
        <f t="shared" si="1"/>
        <v>4.2827422186319595</v>
      </c>
      <c r="N37" s="28">
        <f t="shared" si="0"/>
        <v>5.5688146380270487</v>
      </c>
      <c r="O37" s="8" t="s">
        <v>125</v>
      </c>
    </row>
    <row r="38" spans="1:15" ht="71.25" customHeight="1" x14ac:dyDescent="0.25">
      <c r="A38" s="17">
        <v>34</v>
      </c>
      <c r="B38" s="6" t="s">
        <v>62</v>
      </c>
      <c r="C38" s="13">
        <v>3851007457</v>
      </c>
      <c r="D38" s="11" t="s">
        <v>63</v>
      </c>
      <c r="E38" s="30">
        <v>100</v>
      </c>
      <c r="F38" s="8" t="s">
        <v>40</v>
      </c>
      <c r="G38" s="19" t="s">
        <v>98</v>
      </c>
      <c r="H38" s="27" t="s">
        <v>116</v>
      </c>
      <c r="I38" s="29">
        <v>19341</v>
      </c>
      <c r="J38" s="32">
        <v>175</v>
      </c>
      <c r="K38" s="22">
        <v>5028</v>
      </c>
      <c r="L38" s="22">
        <v>664761</v>
      </c>
      <c r="M38" s="28">
        <f t="shared" si="1"/>
        <v>2.9094667105922278</v>
      </c>
      <c r="N38" s="28">
        <f t="shared" si="0"/>
        <v>3.4805091487669055</v>
      </c>
      <c r="O38" s="8" t="s">
        <v>125</v>
      </c>
    </row>
    <row r="39" spans="1:15" ht="71.25" customHeight="1" x14ac:dyDescent="0.25">
      <c r="A39" s="17">
        <v>35</v>
      </c>
      <c r="B39" s="6" t="s">
        <v>64</v>
      </c>
      <c r="C39" s="10">
        <v>3819009315</v>
      </c>
      <c r="D39" s="10" t="s">
        <v>25</v>
      </c>
      <c r="E39" s="30">
        <v>100</v>
      </c>
      <c r="F39" s="8" t="s">
        <v>40</v>
      </c>
      <c r="G39" s="19" t="s">
        <v>98</v>
      </c>
      <c r="H39" s="27" t="s">
        <v>116</v>
      </c>
      <c r="I39" s="29">
        <v>30676</v>
      </c>
      <c r="J39" s="32">
        <v>235</v>
      </c>
      <c r="K39" s="22">
        <v>5028</v>
      </c>
      <c r="L39" s="22">
        <v>664761</v>
      </c>
      <c r="M39" s="28">
        <f t="shared" si="1"/>
        <v>4.6145908078241655</v>
      </c>
      <c r="N39" s="28">
        <f t="shared" si="0"/>
        <v>4.673826571201273</v>
      </c>
      <c r="O39" s="8" t="s">
        <v>125</v>
      </c>
    </row>
    <row r="40" spans="1:15" ht="71.25" customHeight="1" x14ac:dyDescent="0.25">
      <c r="A40" s="17">
        <v>36</v>
      </c>
      <c r="B40" s="6" t="s">
        <v>65</v>
      </c>
      <c r="C40" s="10">
        <v>3819009403</v>
      </c>
      <c r="D40" s="10" t="s">
        <v>25</v>
      </c>
      <c r="E40" s="30">
        <v>100</v>
      </c>
      <c r="F40" s="8" t="s">
        <v>40</v>
      </c>
      <c r="G40" s="19" t="s">
        <v>98</v>
      </c>
      <c r="H40" s="27" t="s">
        <v>116</v>
      </c>
      <c r="I40" s="29">
        <v>18117</v>
      </c>
      <c r="J40" s="32">
        <v>150</v>
      </c>
      <c r="K40" s="22">
        <v>5028</v>
      </c>
      <c r="L40" s="22">
        <v>664761</v>
      </c>
      <c r="M40" s="28">
        <f t="shared" si="1"/>
        <v>2.7253403854919287</v>
      </c>
      <c r="N40" s="28">
        <f t="shared" si="0"/>
        <v>2.9832935560859188</v>
      </c>
      <c r="O40" s="8" t="s">
        <v>125</v>
      </c>
    </row>
    <row r="41" spans="1:15" ht="71.25" customHeight="1" x14ac:dyDescent="0.25">
      <c r="A41" s="17">
        <v>37</v>
      </c>
      <c r="B41" s="6" t="s">
        <v>66</v>
      </c>
      <c r="C41" s="10">
        <v>3819009474</v>
      </c>
      <c r="D41" s="10" t="s">
        <v>25</v>
      </c>
      <c r="E41" s="30">
        <v>100</v>
      </c>
      <c r="F41" s="8" t="s">
        <v>40</v>
      </c>
      <c r="G41" s="19" t="s">
        <v>98</v>
      </c>
      <c r="H41" s="27" t="s">
        <v>116</v>
      </c>
      <c r="I41" s="29">
        <v>25898</v>
      </c>
      <c r="J41" s="32">
        <v>91</v>
      </c>
      <c r="K41" s="22">
        <v>5028</v>
      </c>
      <c r="L41" s="22">
        <v>664761</v>
      </c>
      <c r="M41" s="28">
        <f t="shared" si="1"/>
        <v>3.8958362479146644</v>
      </c>
      <c r="N41" s="28">
        <f t="shared" si="0"/>
        <v>1.8098647573587909</v>
      </c>
      <c r="O41" s="8" t="s">
        <v>125</v>
      </c>
    </row>
    <row r="42" spans="1:15" ht="71.25" customHeight="1" x14ac:dyDescent="0.25">
      <c r="A42" s="17">
        <v>38</v>
      </c>
      <c r="B42" s="6" t="s">
        <v>67</v>
      </c>
      <c r="C42" s="13">
        <v>3819009467</v>
      </c>
      <c r="D42" s="10" t="s">
        <v>25</v>
      </c>
      <c r="E42" s="30">
        <v>100</v>
      </c>
      <c r="F42" s="8" t="s">
        <v>40</v>
      </c>
      <c r="G42" s="19" t="s">
        <v>98</v>
      </c>
      <c r="H42" s="27" t="s">
        <v>116</v>
      </c>
      <c r="I42" s="29">
        <v>19918</v>
      </c>
      <c r="J42" s="32">
        <v>102</v>
      </c>
      <c r="K42" s="22">
        <v>5028</v>
      </c>
      <c r="L42" s="22">
        <v>664761</v>
      </c>
      <c r="M42" s="28">
        <f t="shared" si="1"/>
        <v>2.9962648229965358</v>
      </c>
      <c r="N42" s="28">
        <f t="shared" si="0"/>
        <v>2.028639618138425</v>
      </c>
      <c r="O42" s="8" t="s">
        <v>125</v>
      </c>
    </row>
    <row r="43" spans="1:15" ht="71.25" customHeight="1" x14ac:dyDescent="0.25">
      <c r="A43" s="17">
        <v>39</v>
      </c>
      <c r="B43" s="6" t="s">
        <v>68</v>
      </c>
      <c r="C43" s="10">
        <v>3819009450</v>
      </c>
      <c r="D43" s="10" t="s">
        <v>25</v>
      </c>
      <c r="E43" s="30">
        <v>100</v>
      </c>
      <c r="F43" s="8" t="s">
        <v>40</v>
      </c>
      <c r="G43" s="19" t="s">
        <v>98</v>
      </c>
      <c r="H43" s="27" t="s">
        <v>116</v>
      </c>
      <c r="I43" s="29">
        <v>24995</v>
      </c>
      <c r="J43" s="32">
        <v>221</v>
      </c>
      <c r="K43" s="22">
        <v>5028</v>
      </c>
      <c r="L43" s="22">
        <v>664761</v>
      </c>
      <c r="M43" s="28">
        <f t="shared" si="1"/>
        <v>3.759997954151943</v>
      </c>
      <c r="N43" s="28">
        <f t="shared" si="0"/>
        <v>4.3953858392999203</v>
      </c>
      <c r="O43" s="8" t="s">
        <v>125</v>
      </c>
    </row>
    <row r="44" spans="1:15" ht="71.25" customHeight="1" x14ac:dyDescent="0.25">
      <c r="A44" s="17">
        <v>40</v>
      </c>
      <c r="B44" s="6" t="s">
        <v>69</v>
      </c>
      <c r="C44" s="10">
        <v>3819009273</v>
      </c>
      <c r="D44" s="10" t="s">
        <v>25</v>
      </c>
      <c r="E44" s="30">
        <v>100</v>
      </c>
      <c r="F44" s="8" t="s">
        <v>40</v>
      </c>
      <c r="G44" s="19" t="s">
        <v>98</v>
      </c>
      <c r="H44" s="27" t="s">
        <v>116</v>
      </c>
      <c r="I44" s="29">
        <v>28895</v>
      </c>
      <c r="J44" s="32">
        <v>289</v>
      </c>
      <c r="K44" s="22">
        <v>5028</v>
      </c>
      <c r="L44" s="22">
        <v>664761</v>
      </c>
      <c r="M44" s="28">
        <f t="shared" si="1"/>
        <v>4.3466749704028969</v>
      </c>
      <c r="N44" s="28">
        <f t="shared" si="0"/>
        <v>5.7478122513922036</v>
      </c>
      <c r="O44" s="8" t="s">
        <v>125</v>
      </c>
    </row>
    <row r="45" spans="1:15" ht="71.25" customHeight="1" x14ac:dyDescent="0.25">
      <c r="A45" s="17">
        <v>41</v>
      </c>
      <c r="B45" s="6" t="s">
        <v>70</v>
      </c>
      <c r="C45" s="13">
        <v>3819009210</v>
      </c>
      <c r="D45" s="10" t="s">
        <v>25</v>
      </c>
      <c r="E45" s="30">
        <v>100</v>
      </c>
      <c r="F45" s="8" t="s">
        <v>40</v>
      </c>
      <c r="G45" s="19" t="s">
        <v>98</v>
      </c>
      <c r="H45" s="27" t="s">
        <v>116</v>
      </c>
      <c r="I45" s="29">
        <v>31495</v>
      </c>
      <c r="J45" s="32">
        <v>259</v>
      </c>
      <c r="K45" s="22">
        <v>5028</v>
      </c>
      <c r="L45" s="22">
        <v>664761</v>
      </c>
      <c r="M45" s="28">
        <f t="shared" si="1"/>
        <v>4.7377929812368658</v>
      </c>
      <c r="N45" s="28">
        <f t="shared" si="0"/>
        <v>5.1511535401750201</v>
      </c>
      <c r="O45" s="8" t="s">
        <v>125</v>
      </c>
    </row>
    <row r="46" spans="1:15" ht="71.25" customHeight="1" x14ac:dyDescent="0.25">
      <c r="A46" s="17">
        <v>42</v>
      </c>
      <c r="B46" s="6" t="s">
        <v>71</v>
      </c>
      <c r="C46" s="10">
        <v>3819009354</v>
      </c>
      <c r="D46" s="10" t="s">
        <v>25</v>
      </c>
      <c r="E46" s="30">
        <v>100</v>
      </c>
      <c r="F46" s="8" t="s">
        <v>40</v>
      </c>
      <c r="G46" s="19" t="s">
        <v>98</v>
      </c>
      <c r="H46" s="27" t="s">
        <v>116</v>
      </c>
      <c r="I46" s="29">
        <v>28859</v>
      </c>
      <c r="J46" s="32">
        <v>272</v>
      </c>
      <c r="K46" s="22">
        <v>5028</v>
      </c>
      <c r="L46" s="22">
        <v>664761</v>
      </c>
      <c r="M46" s="28">
        <f t="shared" si="1"/>
        <v>4.341259490252888</v>
      </c>
      <c r="N46" s="28">
        <f t="shared" si="0"/>
        <v>5.4097056483691324</v>
      </c>
      <c r="O46" s="8" t="s">
        <v>125</v>
      </c>
    </row>
    <row r="47" spans="1:15" ht="71.25" customHeight="1" x14ac:dyDescent="0.25">
      <c r="A47" s="17">
        <v>43</v>
      </c>
      <c r="B47" s="6" t="s">
        <v>72</v>
      </c>
      <c r="C47" s="10">
        <v>3819009330</v>
      </c>
      <c r="D47" s="10" t="s">
        <v>25</v>
      </c>
      <c r="E47" s="30">
        <v>100</v>
      </c>
      <c r="F47" s="8" t="s">
        <v>95</v>
      </c>
      <c r="G47" s="20" t="s">
        <v>99</v>
      </c>
      <c r="H47" s="27" t="s">
        <v>116</v>
      </c>
      <c r="I47" s="29">
        <v>55176</v>
      </c>
      <c r="J47" s="32">
        <f>1646+2154+315</f>
        <v>4115</v>
      </c>
      <c r="K47" s="22">
        <v>7417</v>
      </c>
      <c r="L47" s="22">
        <v>167769</v>
      </c>
      <c r="M47" s="28">
        <f t="shared" si="1"/>
        <v>32.888078250451514</v>
      </c>
      <c r="N47" s="28">
        <f t="shared" si="0"/>
        <v>55.480652554941344</v>
      </c>
      <c r="O47" s="8" t="s">
        <v>125</v>
      </c>
    </row>
    <row r="48" spans="1:15" ht="71.25" customHeight="1" x14ac:dyDescent="0.25">
      <c r="A48" s="17">
        <v>44</v>
      </c>
      <c r="B48" s="6" t="s">
        <v>74</v>
      </c>
      <c r="C48" s="13">
        <v>3819009516</v>
      </c>
      <c r="D48" s="10" t="s">
        <v>25</v>
      </c>
      <c r="E48" s="30">
        <v>100</v>
      </c>
      <c r="F48" s="8" t="s">
        <v>73</v>
      </c>
      <c r="G48" s="20" t="s">
        <v>99</v>
      </c>
      <c r="H48" s="27" t="s">
        <v>116</v>
      </c>
      <c r="I48" s="29">
        <v>18306</v>
      </c>
      <c r="J48" s="32">
        <f>435+615+50</f>
        <v>1100</v>
      </c>
      <c r="K48" s="22">
        <v>7417</v>
      </c>
      <c r="L48" s="22">
        <v>167769</v>
      </c>
      <c r="M48" s="28">
        <f t="shared" si="1"/>
        <v>10.911431790140014</v>
      </c>
      <c r="N48" s="28">
        <f t="shared" si="0"/>
        <v>14.830794121612511</v>
      </c>
      <c r="O48" s="8" t="s">
        <v>125</v>
      </c>
    </row>
    <row r="49" spans="1:15" ht="71.25" customHeight="1" x14ac:dyDescent="0.25">
      <c r="A49" s="17">
        <v>45</v>
      </c>
      <c r="B49" s="6" t="s">
        <v>75</v>
      </c>
      <c r="C49" s="13">
        <v>3819009770</v>
      </c>
      <c r="D49" s="10" t="s">
        <v>25</v>
      </c>
      <c r="E49" s="30">
        <v>100</v>
      </c>
      <c r="F49" s="8" t="s">
        <v>76</v>
      </c>
      <c r="G49" s="20" t="s">
        <v>97</v>
      </c>
      <c r="H49" s="27" t="s">
        <v>116</v>
      </c>
      <c r="I49" s="29">
        <v>53583</v>
      </c>
      <c r="J49" s="32">
        <f>765+485+318</f>
        <v>1568</v>
      </c>
      <c r="K49" s="22">
        <v>7417</v>
      </c>
      <c r="L49" s="22">
        <v>167769</v>
      </c>
      <c r="M49" s="28">
        <f t="shared" si="1"/>
        <v>31.938558374908354</v>
      </c>
      <c r="N49" s="28">
        <f t="shared" si="0"/>
        <v>21.140622893353108</v>
      </c>
      <c r="O49" s="8" t="s">
        <v>125</v>
      </c>
    </row>
    <row r="50" spans="1:15" ht="71.25" customHeight="1" x14ac:dyDescent="0.25">
      <c r="A50" s="17">
        <v>46</v>
      </c>
      <c r="B50" s="6" t="s">
        <v>77</v>
      </c>
      <c r="C50" s="13">
        <v>3819008671</v>
      </c>
      <c r="D50" s="10" t="s">
        <v>25</v>
      </c>
      <c r="E50" s="30">
        <v>100</v>
      </c>
      <c r="F50" s="8" t="s">
        <v>73</v>
      </c>
      <c r="G50" s="20" t="s">
        <v>99</v>
      </c>
      <c r="H50" s="27" t="s">
        <v>116</v>
      </c>
      <c r="I50" s="29">
        <v>26467</v>
      </c>
      <c r="J50" s="32">
        <f>61+285</f>
        <v>346</v>
      </c>
      <c r="K50" s="22">
        <v>7417</v>
      </c>
      <c r="L50" s="22">
        <v>167769</v>
      </c>
      <c r="M50" s="28">
        <f t="shared" si="1"/>
        <v>15.775858472065757</v>
      </c>
      <c r="N50" s="28">
        <f t="shared" si="0"/>
        <v>4.664958878252663</v>
      </c>
      <c r="O50" s="8" t="s">
        <v>125</v>
      </c>
    </row>
    <row r="51" spans="1:15" ht="71.25" customHeight="1" x14ac:dyDescent="0.25">
      <c r="A51" s="17">
        <v>47</v>
      </c>
      <c r="B51" s="6" t="s">
        <v>78</v>
      </c>
      <c r="C51" s="10">
        <v>3819008689</v>
      </c>
      <c r="D51" s="10" t="s">
        <v>25</v>
      </c>
      <c r="E51" s="30">
        <v>100</v>
      </c>
      <c r="F51" s="8" t="s">
        <v>73</v>
      </c>
      <c r="G51" s="20" t="s">
        <v>99</v>
      </c>
      <c r="H51" s="27" t="s">
        <v>116</v>
      </c>
      <c r="I51" s="29">
        <v>14237</v>
      </c>
      <c r="J51" s="32">
        <f>83+205</f>
        <v>288</v>
      </c>
      <c r="K51" s="22">
        <v>7417</v>
      </c>
      <c r="L51" s="22">
        <v>167769</v>
      </c>
      <c r="M51" s="28">
        <f t="shared" si="1"/>
        <v>8.486073112434358</v>
      </c>
      <c r="N51" s="28">
        <f t="shared" si="0"/>
        <v>3.8829715518403667</v>
      </c>
      <c r="O51" s="8" t="s">
        <v>125</v>
      </c>
    </row>
    <row r="52" spans="1:15" ht="71.25" customHeight="1" x14ac:dyDescent="0.25">
      <c r="A52" s="17">
        <v>48</v>
      </c>
      <c r="B52" s="6" t="s">
        <v>79</v>
      </c>
      <c r="C52" s="13">
        <v>3819012484</v>
      </c>
      <c r="D52" s="10" t="s">
        <v>25</v>
      </c>
      <c r="E52" s="30">
        <v>100</v>
      </c>
      <c r="F52" s="8" t="s">
        <v>80</v>
      </c>
      <c r="G52" s="8" t="s">
        <v>103</v>
      </c>
      <c r="H52" s="27" t="s">
        <v>116</v>
      </c>
      <c r="I52" s="29">
        <v>14478</v>
      </c>
      <c r="J52" s="32">
        <f>94741+42.1+538</f>
        <v>95321.1</v>
      </c>
      <c r="K52" s="22">
        <v>525941</v>
      </c>
      <c r="L52" s="22">
        <v>97935</v>
      </c>
      <c r="M52" s="28">
        <f t="shared" si="1"/>
        <v>14.783274620922041</v>
      </c>
      <c r="N52" s="28">
        <f t="shared" si="0"/>
        <v>18.123915039899913</v>
      </c>
      <c r="O52" s="8" t="s">
        <v>125</v>
      </c>
    </row>
    <row r="53" spans="1:15" ht="71.25" customHeight="1" x14ac:dyDescent="0.25">
      <c r="A53" s="17">
        <v>49</v>
      </c>
      <c r="B53" s="6" t="s">
        <v>81</v>
      </c>
      <c r="C53" s="10">
        <v>3819003472</v>
      </c>
      <c r="D53" s="10" t="s">
        <v>25</v>
      </c>
      <c r="E53" s="30">
        <v>100</v>
      </c>
      <c r="F53" s="8" t="s">
        <v>82</v>
      </c>
      <c r="G53" s="8" t="s">
        <v>103</v>
      </c>
      <c r="H53" s="27" t="s">
        <v>116</v>
      </c>
      <c r="I53" s="29">
        <v>54958</v>
      </c>
      <c r="J53" s="32">
        <f>287419+47.4+1303</f>
        <v>288769.40000000002</v>
      </c>
      <c r="K53" s="22">
        <v>525941</v>
      </c>
      <c r="L53" s="22">
        <v>97935</v>
      </c>
      <c r="M53" s="28">
        <f t="shared" si="1"/>
        <v>56.11681217133814</v>
      </c>
      <c r="N53" s="28">
        <f t="shared" si="0"/>
        <v>54.905284052773986</v>
      </c>
      <c r="O53" s="8" t="s">
        <v>125</v>
      </c>
    </row>
    <row r="54" spans="1:15" ht="71.25" customHeight="1" x14ac:dyDescent="0.25">
      <c r="A54" s="17">
        <v>50</v>
      </c>
      <c r="B54" s="6" t="s">
        <v>83</v>
      </c>
      <c r="C54" s="10">
        <v>3819012501</v>
      </c>
      <c r="D54" s="10" t="s">
        <v>25</v>
      </c>
      <c r="E54" s="30">
        <v>100</v>
      </c>
      <c r="F54" s="8" t="s">
        <v>84</v>
      </c>
      <c r="G54" s="8" t="s">
        <v>103</v>
      </c>
      <c r="H54" s="27" t="s">
        <v>116</v>
      </c>
      <c r="I54" s="29">
        <v>4860</v>
      </c>
      <c r="J54" s="32">
        <v>27956</v>
      </c>
      <c r="K54" s="22">
        <v>525941</v>
      </c>
      <c r="L54" s="22">
        <v>97935</v>
      </c>
      <c r="M54" s="28">
        <f t="shared" si="1"/>
        <v>4.9624751110430392</v>
      </c>
      <c r="N54" s="28">
        <f t="shared" si="0"/>
        <v>5.3154251142238387</v>
      </c>
      <c r="O54" s="8" t="s">
        <v>125</v>
      </c>
    </row>
    <row r="55" spans="1:15" ht="71.25" customHeight="1" x14ac:dyDescent="0.25">
      <c r="A55" s="17">
        <v>51</v>
      </c>
      <c r="B55" s="6" t="s">
        <v>85</v>
      </c>
      <c r="C55" s="10">
        <v>3819012491</v>
      </c>
      <c r="D55" s="10" t="s">
        <v>25</v>
      </c>
      <c r="E55" s="30">
        <v>100</v>
      </c>
      <c r="F55" s="8" t="s">
        <v>80</v>
      </c>
      <c r="G55" s="8" t="s">
        <v>103</v>
      </c>
      <c r="H55" s="27" t="s">
        <v>116</v>
      </c>
      <c r="I55" s="29">
        <v>23639</v>
      </c>
      <c r="J55" s="32">
        <v>113894</v>
      </c>
      <c r="K55" s="22">
        <v>525941</v>
      </c>
      <c r="L55" s="22">
        <v>97935</v>
      </c>
      <c r="M55" s="28">
        <f t="shared" si="1"/>
        <v>24.137438096696791</v>
      </c>
      <c r="N55" s="28">
        <f t="shared" si="0"/>
        <v>21.655280725404559</v>
      </c>
      <c r="O55" s="8" t="s">
        <v>125</v>
      </c>
    </row>
    <row r="56" spans="1:15" ht="71.25" customHeight="1" x14ac:dyDescent="0.25">
      <c r="A56" s="17">
        <v>52</v>
      </c>
      <c r="B56" s="7" t="s">
        <v>14</v>
      </c>
      <c r="C56" s="5">
        <v>3819009805</v>
      </c>
      <c r="D56" s="5" t="s">
        <v>21</v>
      </c>
      <c r="E56" s="30">
        <v>100</v>
      </c>
      <c r="F56" s="8" t="s">
        <v>15</v>
      </c>
      <c r="G56" s="21" t="s">
        <v>97</v>
      </c>
      <c r="H56" s="27" t="s">
        <v>116</v>
      </c>
      <c r="I56" s="29">
        <v>13789</v>
      </c>
      <c r="J56" s="32">
        <v>50685</v>
      </c>
      <c r="K56" s="22">
        <v>153869</v>
      </c>
      <c r="L56" s="22">
        <v>35734</v>
      </c>
      <c r="M56" s="28">
        <f t="shared" si="1"/>
        <v>38.587899479487326</v>
      </c>
      <c r="N56" s="28">
        <f t="shared" si="0"/>
        <v>32.940358356784017</v>
      </c>
      <c r="O56" s="8" t="s">
        <v>125</v>
      </c>
    </row>
    <row r="57" spans="1:15" ht="71.25" customHeight="1" x14ac:dyDescent="0.25">
      <c r="A57" s="17">
        <v>53</v>
      </c>
      <c r="B57" s="7" t="s">
        <v>16</v>
      </c>
      <c r="C57" s="5">
        <v>3819000337</v>
      </c>
      <c r="D57" s="9" t="s">
        <v>18</v>
      </c>
      <c r="E57" s="30">
        <v>100</v>
      </c>
      <c r="F57" s="8" t="s">
        <v>17</v>
      </c>
      <c r="G57" s="21" t="s">
        <v>97</v>
      </c>
      <c r="H57" s="27" t="s">
        <v>116</v>
      </c>
      <c r="I57" s="29">
        <v>23572</v>
      </c>
      <c r="J57" s="32">
        <v>103184</v>
      </c>
      <c r="K57" s="22">
        <v>153869</v>
      </c>
      <c r="L57" s="22">
        <v>35734</v>
      </c>
      <c r="M57" s="28">
        <f t="shared" si="1"/>
        <v>65.965187216656403</v>
      </c>
      <c r="N57" s="28">
        <f t="shared" si="0"/>
        <v>67.059641643215983</v>
      </c>
      <c r="O57" s="8" t="s">
        <v>125</v>
      </c>
    </row>
    <row r="58" spans="1:15" ht="71.25" customHeight="1" x14ac:dyDescent="0.25">
      <c r="A58" s="17">
        <v>54</v>
      </c>
      <c r="B58" s="6" t="s">
        <v>86</v>
      </c>
      <c r="C58" s="13">
        <v>3851009415</v>
      </c>
      <c r="D58" s="10" t="s">
        <v>87</v>
      </c>
      <c r="E58" s="30">
        <v>100</v>
      </c>
      <c r="F58" s="8" t="s">
        <v>88</v>
      </c>
      <c r="G58" s="8" t="s">
        <v>103</v>
      </c>
      <c r="H58" s="27" t="s">
        <v>116</v>
      </c>
      <c r="I58" s="29">
        <v>49368</v>
      </c>
      <c r="J58" s="33"/>
      <c r="K58" s="8"/>
      <c r="L58" s="22"/>
      <c r="M58" s="28" t="s">
        <v>104</v>
      </c>
      <c r="N58" s="28">
        <f>1/9*100</f>
        <v>11.111111111111111</v>
      </c>
      <c r="O58" s="8" t="s">
        <v>110</v>
      </c>
    </row>
    <row r="59" spans="1:15" ht="71.25" customHeight="1" x14ac:dyDescent="0.25">
      <c r="A59" s="17">
        <v>55</v>
      </c>
      <c r="B59" s="6" t="s">
        <v>89</v>
      </c>
      <c r="C59" s="10">
        <v>3819016344</v>
      </c>
      <c r="D59" s="10" t="s">
        <v>25</v>
      </c>
      <c r="E59" s="30">
        <v>100</v>
      </c>
      <c r="F59" s="8" t="s">
        <v>90</v>
      </c>
      <c r="G59" s="8" t="s">
        <v>103</v>
      </c>
      <c r="H59" s="27" t="s">
        <v>116</v>
      </c>
      <c r="I59" s="29">
        <v>8536</v>
      </c>
      <c r="J59" s="33"/>
      <c r="K59" s="8"/>
      <c r="L59" s="22"/>
      <c r="M59" s="28" t="s">
        <v>104</v>
      </c>
      <c r="N59" s="28">
        <f>1/4*100</f>
        <v>25</v>
      </c>
      <c r="O59" s="8" t="s">
        <v>117</v>
      </c>
    </row>
    <row r="60" spans="1:15" ht="63" customHeight="1" x14ac:dyDescent="0.25">
      <c r="A60" s="17">
        <v>56</v>
      </c>
      <c r="B60" s="6" t="s">
        <v>91</v>
      </c>
      <c r="C60" s="10">
        <v>3819014682</v>
      </c>
      <c r="D60" s="11" t="s">
        <v>92</v>
      </c>
      <c r="E60" s="30">
        <v>100</v>
      </c>
      <c r="F60" s="8" t="s">
        <v>108</v>
      </c>
      <c r="G60" s="8" t="s">
        <v>103</v>
      </c>
      <c r="H60" s="27" t="s">
        <v>116</v>
      </c>
      <c r="I60" s="29">
        <v>9193</v>
      </c>
      <c r="J60" s="33"/>
      <c r="K60" s="8"/>
      <c r="L60" s="8"/>
      <c r="M60" s="28">
        <v>100</v>
      </c>
      <c r="N60" s="28">
        <v>100</v>
      </c>
      <c r="O60" s="8" t="s">
        <v>119</v>
      </c>
    </row>
    <row r="61" spans="1:15" ht="66.75" customHeight="1" x14ac:dyDescent="0.25">
      <c r="A61" s="17">
        <v>57</v>
      </c>
      <c r="B61" s="6" t="s">
        <v>107</v>
      </c>
      <c r="C61" s="10">
        <v>3819005127</v>
      </c>
      <c r="D61" s="11" t="s">
        <v>109</v>
      </c>
      <c r="E61" s="30">
        <v>100</v>
      </c>
      <c r="F61" s="8" t="s">
        <v>108</v>
      </c>
      <c r="G61" s="8" t="s">
        <v>103</v>
      </c>
      <c r="H61" s="27" t="s">
        <v>116</v>
      </c>
      <c r="I61" s="29">
        <v>23444</v>
      </c>
      <c r="J61" s="33"/>
      <c r="K61" s="8"/>
      <c r="L61" s="8"/>
      <c r="M61" s="28">
        <v>100</v>
      </c>
      <c r="N61" s="28">
        <v>100</v>
      </c>
      <c r="O61" s="8" t="s">
        <v>119</v>
      </c>
    </row>
    <row r="62" spans="1:15" ht="117" customHeight="1" x14ac:dyDescent="0.25">
      <c r="A62" s="17">
        <v>58</v>
      </c>
      <c r="B62" s="7" t="s">
        <v>8</v>
      </c>
      <c r="C62" s="5">
        <v>3819011949</v>
      </c>
      <c r="D62" s="5" t="s">
        <v>10</v>
      </c>
      <c r="E62" s="30">
        <v>100</v>
      </c>
      <c r="F62" s="8" t="s">
        <v>11</v>
      </c>
      <c r="G62" s="33" t="s">
        <v>93</v>
      </c>
      <c r="H62" s="27" t="s">
        <v>116</v>
      </c>
      <c r="I62" s="27">
        <v>0</v>
      </c>
      <c r="J62" s="33"/>
      <c r="K62" s="8"/>
      <c r="L62" s="8"/>
      <c r="M62" s="28" t="s">
        <v>104</v>
      </c>
      <c r="N62" s="28">
        <f>1/4*100</f>
        <v>25</v>
      </c>
      <c r="O62" s="8" t="s">
        <v>111</v>
      </c>
    </row>
    <row r="63" spans="1:15" ht="69.75" customHeight="1" x14ac:dyDescent="0.25">
      <c r="A63" s="17">
        <v>59</v>
      </c>
      <c r="B63" s="7" t="s">
        <v>7</v>
      </c>
      <c r="C63" s="5">
        <v>3819021168</v>
      </c>
      <c r="D63" s="5" t="s">
        <v>13</v>
      </c>
      <c r="E63" s="30">
        <v>100</v>
      </c>
      <c r="F63" s="8" t="s">
        <v>12</v>
      </c>
      <c r="G63" s="8" t="s">
        <v>103</v>
      </c>
      <c r="H63" s="27" t="s">
        <v>116</v>
      </c>
      <c r="I63" s="27">
        <v>0</v>
      </c>
      <c r="J63" s="8"/>
      <c r="K63" s="8"/>
      <c r="L63" s="8"/>
      <c r="M63" s="28" t="s">
        <v>104</v>
      </c>
      <c r="N63" s="28">
        <f>1/32*100</f>
        <v>3.125</v>
      </c>
      <c r="O63" s="8" t="s">
        <v>113</v>
      </c>
    </row>
    <row r="64" spans="1:15" ht="81" customHeight="1" x14ac:dyDescent="0.25">
      <c r="A64" s="17">
        <v>60</v>
      </c>
      <c r="B64" s="7" t="s">
        <v>9</v>
      </c>
      <c r="C64" s="5">
        <v>3819019200</v>
      </c>
      <c r="D64" s="9" t="s">
        <v>19</v>
      </c>
      <c r="E64" s="30">
        <v>100</v>
      </c>
      <c r="F64" s="8" t="s">
        <v>20</v>
      </c>
      <c r="G64" s="8" t="s">
        <v>94</v>
      </c>
      <c r="H64" s="27" t="s">
        <v>116</v>
      </c>
      <c r="I64" s="27">
        <v>0</v>
      </c>
      <c r="J64" s="8"/>
      <c r="K64" s="8"/>
      <c r="L64" s="8"/>
      <c r="M64" s="28" t="s">
        <v>104</v>
      </c>
      <c r="N64" s="28">
        <f>1/7*100</f>
        <v>14.285714285714285</v>
      </c>
      <c r="O64" s="8" t="s">
        <v>112</v>
      </c>
    </row>
    <row r="66" spans="2:2" ht="31.5" x14ac:dyDescent="0.25">
      <c r="B66" s="3" t="s">
        <v>122</v>
      </c>
    </row>
    <row r="68" spans="2:2" ht="31.5" x14ac:dyDescent="0.25">
      <c r="B68" s="3" t="s">
        <v>114</v>
      </c>
    </row>
    <row r="69" spans="2:2" ht="84" customHeight="1" x14ac:dyDescent="0.25">
      <c r="B69" s="3" t="s">
        <v>123</v>
      </c>
    </row>
  </sheetData>
  <autoFilter ref="A3:I3" xr:uid="{00000000-0009-0000-0000-000000000000}"/>
  <mergeCells count="14">
    <mergeCell ref="K3:K4"/>
    <mergeCell ref="L3:L4"/>
    <mergeCell ref="M3:N3"/>
    <mergeCell ref="O3:O4"/>
    <mergeCell ref="A2:O2"/>
    <mergeCell ref="A3:A4"/>
    <mergeCell ref="B3:B4"/>
    <mergeCell ref="D3:D4"/>
    <mergeCell ref="E3:E4"/>
    <mergeCell ref="F3:F4"/>
    <mergeCell ref="G3:G4"/>
    <mergeCell ref="H3:H4"/>
    <mergeCell ref="I3:I4"/>
    <mergeCell ref="J3:J4"/>
  </mergeCells>
  <pageMargins left="0.7" right="0.7" top="0.75" bottom="0.75" header="0.3" footer="0.3"/>
  <pageSetup paperSize="9" scale="3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 2021 год</vt:lpstr>
      <vt:lpstr>'за 2021 год'!_ФильтрБазыДанных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Дмитриевна Дзюба</dc:creator>
  <cp:lastModifiedBy>Трофимова Ирина Александровна</cp:lastModifiedBy>
  <cp:lastPrinted>2022-02-01T08:48:08Z</cp:lastPrinted>
  <dcterms:created xsi:type="dcterms:W3CDTF">2021-04-01T09:35:26Z</dcterms:created>
  <dcterms:modified xsi:type="dcterms:W3CDTF">2022-02-01T08:52:40Z</dcterms:modified>
</cp:coreProperties>
</file>