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8. МП_Система регулир мун управления+\КПМ\КПМ 3 Система муниципального управления\"/>
    </mc:Choice>
  </mc:AlternateContent>
  <xr:revisionPtr revIDLastSave="0" documentId="13_ncr:1_{184E7774-05E3-4F8B-A977-2B09ED22D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КПМ СМУ финансирование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3" l="1"/>
  <c r="I33" i="3"/>
  <c r="H33" i="3"/>
  <c r="G33" i="3"/>
  <c r="F33" i="3"/>
  <c r="E33" i="3"/>
  <c r="J31" i="3"/>
  <c r="I31" i="3"/>
  <c r="H31" i="3"/>
  <c r="G31" i="3"/>
  <c r="F31" i="3"/>
  <c r="E31" i="3"/>
  <c r="J29" i="3"/>
  <c r="I29" i="3"/>
  <c r="H29" i="3"/>
  <c r="G29" i="3"/>
  <c r="F29" i="3"/>
  <c r="E29" i="3"/>
  <c r="J27" i="3"/>
  <c r="I27" i="3"/>
  <c r="H27" i="3"/>
  <c r="G27" i="3"/>
  <c r="F27" i="3"/>
  <c r="E27" i="3"/>
  <c r="H26" i="3"/>
  <c r="H25" i="3" s="1"/>
  <c r="G26" i="3"/>
  <c r="F26" i="3"/>
  <c r="J25" i="3"/>
  <c r="I25" i="3"/>
  <c r="G25" i="3"/>
  <c r="F25" i="3"/>
  <c r="E25" i="3"/>
  <c r="J24" i="3"/>
  <c r="I24" i="3"/>
  <c r="I20" i="3" s="1"/>
  <c r="H24" i="3"/>
  <c r="H23" i="3" s="1"/>
  <c r="H19" i="3" s="1"/>
  <c r="G24" i="3"/>
  <c r="G23" i="3" s="1"/>
  <c r="F24" i="3"/>
  <c r="J23" i="3"/>
  <c r="I23" i="3"/>
  <c r="I19" i="3" s="1"/>
  <c r="F23" i="3"/>
  <c r="E23" i="3"/>
  <c r="E19" i="3" s="1"/>
  <c r="J22" i="3"/>
  <c r="J21" i="3" s="1"/>
  <c r="J19" i="3" s="1"/>
  <c r="I22" i="3"/>
  <c r="H22" i="3"/>
  <c r="H20" i="3" s="1"/>
  <c r="H8" i="3" s="1"/>
  <c r="G22" i="3"/>
  <c r="G21" i="3" s="1"/>
  <c r="F22" i="3"/>
  <c r="F21" i="3" s="1"/>
  <c r="F19" i="3" s="1"/>
  <c r="I21" i="3"/>
  <c r="H21" i="3"/>
  <c r="E21" i="3"/>
  <c r="J20" i="3"/>
  <c r="F20" i="3"/>
  <c r="E20" i="3"/>
  <c r="J17" i="3"/>
  <c r="J11" i="3" s="1"/>
  <c r="J7" i="3" s="1"/>
  <c r="I17" i="3"/>
  <c r="I11" i="3" s="1"/>
  <c r="H17" i="3"/>
  <c r="G17" i="3"/>
  <c r="F17" i="3"/>
  <c r="E17" i="3"/>
  <c r="G16" i="3"/>
  <c r="F16" i="3"/>
  <c r="F15" i="3" s="1"/>
  <c r="E16" i="3"/>
  <c r="E15" i="3" s="1"/>
  <c r="J15" i="3"/>
  <c r="I15" i="3"/>
  <c r="H15" i="3"/>
  <c r="G15" i="3"/>
  <c r="F14" i="3"/>
  <c r="F13" i="3" s="1"/>
  <c r="E14" i="3"/>
  <c r="E13" i="3" s="1"/>
  <c r="E11" i="3" s="1"/>
  <c r="E7" i="3" s="1"/>
  <c r="J13" i="3"/>
  <c r="I13" i="3"/>
  <c r="H13" i="3"/>
  <c r="G13" i="3"/>
  <c r="J12" i="3"/>
  <c r="J8" i="3" s="1"/>
  <c r="I12" i="3"/>
  <c r="I8" i="3" s="1"/>
  <c r="H12" i="3"/>
  <c r="G12" i="3"/>
  <c r="F12" i="3"/>
  <c r="F8" i="3" s="1"/>
  <c r="E12" i="3"/>
  <c r="E8" i="3" s="1"/>
  <c r="H11" i="3"/>
  <c r="G11" i="3"/>
  <c r="J9" i="3"/>
  <c r="I9" i="3"/>
  <c r="H9" i="3"/>
  <c r="G9" i="3"/>
  <c r="F9" i="3"/>
  <c r="E9" i="3"/>
  <c r="H7" i="3" l="1"/>
  <c r="F11" i="3"/>
  <c r="F7" i="3" s="1"/>
  <c r="I7" i="3"/>
  <c r="G19" i="3"/>
  <c r="G7" i="3" s="1"/>
  <c r="G20" i="3"/>
  <c r="G8" i="3" s="1"/>
</calcChain>
</file>

<file path=xl/sharedStrings.xml><?xml version="1.0" encoding="utf-8"?>
<sst xmlns="http://schemas.openxmlformats.org/spreadsheetml/2006/main" count="64" uniqueCount="37">
  <si>
    <t>№ п/п</t>
  </si>
  <si>
    <t>Наименование мероприятия (результата)</t>
  </si>
  <si>
    <t>Ответственный исполнитель, участник</t>
  </si>
  <si>
    <t>Источники финансирования</t>
  </si>
  <si>
    <t>Расходы (рублей), годы</t>
  </si>
  <si>
    <t>Всего, в том числе:</t>
  </si>
  <si>
    <t>Местный бюджет (далее - МБ)</t>
  </si>
  <si>
    <t>Комплекс процессных мероприятий «Система муниципального управления»</t>
  </si>
  <si>
    <t>Комитет экономического развития</t>
  </si>
  <si>
    <t>Отдел архитектуры и градостроительства</t>
  </si>
  <si>
    <t>Администрация города, Дума города, КСП города</t>
  </si>
  <si>
    <t>Администрация города</t>
  </si>
  <si>
    <t>Дума города</t>
  </si>
  <si>
    <t>КСП города</t>
  </si>
  <si>
    <t>Обеспечено функционирование текущей деятельности администрации города Усолье-Сибирское и муниципальных учреждений города</t>
  </si>
  <si>
    <t>Администрация города, МКУ «ГУКС», МКУ «ЦБ», Комитет по городскому хозяйству администрации города</t>
  </si>
  <si>
    <t>МКУ «ГУКС»</t>
  </si>
  <si>
    <t>МКУ «ЦБ»</t>
  </si>
  <si>
    <t>Обеспечена бесперебойная работа автоматизированных рабочих мест администрации города Усолье-Сибирское</t>
  </si>
  <si>
    <t>Аппарата администрации города</t>
  </si>
  <si>
    <t>Информационно-статистические услуги</t>
  </si>
  <si>
    <t xml:space="preserve">Экономический отдел </t>
  </si>
  <si>
    <t>МБ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</si>
  <si>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</si>
  <si>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Финансовое обеспечение реализации комплекса процессных мероприятий «Система муниципального управления»</t>
  </si>
  <si>
    <t>Таблица 4</t>
  </si>
  <si>
    <t>2.1.</t>
  </si>
  <si>
    <t>2.2.</t>
  </si>
  <si>
    <t>2.3.</t>
  </si>
  <si>
    <t>3.1.</t>
  </si>
  <si>
    <t>3.2.</t>
  </si>
  <si>
    <t>3.3.</t>
  </si>
  <si>
    <t>3.4.</t>
  </si>
  <si>
    <t>КГХ</t>
  </si>
  <si>
    <t>Разработаны документы территориального планирования муниципального образования «город Усолье-Сибирское»</t>
  </si>
  <si>
    <t>Информировано население о деятельности органов местного самоуправления (информирование в соцсетях, видеохостингах, печатных СМИ и сетевом издании)</t>
  </si>
  <si>
    <t>Организован и проведен конкурс «Общественное признание»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</si>
</sst>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1E6D-B396-4568-AC69-FF7B1690E7CA}">
  <sheetPr>
    <tabColor rgb="FF0070C0"/>
    <pageSetUpPr fitToPage="1"/>
  </sheetPr>
  <dimension ref="A1:J34"/>
  <sheetViews>
    <sheetView tabSelected="1" view="pageBreakPreview" zoomScaleNormal="100" zoomScaleSheetLayoutView="100" workbookViewId="0">
      <selection activeCell="E25" sqref="E25"/>
    </sheetView>
  </sheetViews>
  <sheetFormatPr defaultRowHeight="12.75" x14ac:dyDescent="0.2"/>
  <cols>
    <col min="1" max="1" width="6" style="4" customWidth="1"/>
    <col min="2" max="2" width="26.42578125" style="4" customWidth="1"/>
    <col min="3" max="3" width="19.7109375" style="4" customWidth="1"/>
    <col min="4" max="4" width="19.85546875" style="4" customWidth="1"/>
    <col min="5" max="5" width="14.7109375" style="4" customWidth="1"/>
    <col min="6" max="6" width="15" style="4" customWidth="1"/>
    <col min="7" max="8" width="14.5703125" style="4" customWidth="1"/>
    <col min="9" max="9" width="13.85546875" style="4" customWidth="1"/>
    <col min="10" max="10" width="14.7109375" style="4" customWidth="1"/>
    <col min="11" max="12" width="9.140625" style="4"/>
    <col min="13" max="13" width="12.5703125" style="4" bestFit="1" customWidth="1"/>
    <col min="14" max="16384" width="9.140625" style="4"/>
  </cols>
  <sheetData>
    <row r="1" spans="1:10" ht="15" customHeight="1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 t="s">
        <v>25</v>
      </c>
    </row>
    <row r="2" spans="1:10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">
      <c r="A3" s="5"/>
      <c r="B3" s="16" t="s">
        <v>24</v>
      </c>
      <c r="C3" s="16"/>
      <c r="D3" s="16"/>
      <c r="E3" s="16"/>
      <c r="F3" s="16"/>
      <c r="G3" s="16"/>
      <c r="H3" s="16"/>
      <c r="I3" s="16"/>
      <c r="J3" s="5"/>
    </row>
    <row r="4" spans="1:10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2">
        <v>2026</v>
      </c>
      <c r="F5" s="2">
        <v>2027</v>
      </c>
      <c r="G5" s="2">
        <v>2028</v>
      </c>
      <c r="H5" s="2">
        <v>2029</v>
      </c>
      <c r="I5" s="2">
        <v>2030</v>
      </c>
      <c r="J5" s="2">
        <v>2031</v>
      </c>
    </row>
    <row r="6" spans="1:10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0" x14ac:dyDescent="0.2">
      <c r="A7" s="12" t="s">
        <v>7</v>
      </c>
      <c r="B7" s="13"/>
      <c r="C7" s="11" t="s">
        <v>8</v>
      </c>
      <c r="D7" s="17" t="s">
        <v>5</v>
      </c>
      <c r="E7" s="18">
        <f t="shared" ref="E7:J8" si="0">E9+E11+E19+E29+E31+E33</f>
        <v>313305893.81999999</v>
      </c>
      <c r="F7" s="18">
        <f>F9+F11+F19+F29+F31+F33</f>
        <v>322991262.43000007</v>
      </c>
      <c r="G7" s="18">
        <f t="shared" si="0"/>
        <v>288847552.37</v>
      </c>
      <c r="H7" s="18">
        <f t="shared" si="0"/>
        <v>209573050.90000001</v>
      </c>
      <c r="I7" s="18">
        <f t="shared" si="0"/>
        <v>209573050.90000001</v>
      </c>
      <c r="J7" s="18">
        <f t="shared" si="0"/>
        <v>209573050.90000001</v>
      </c>
    </row>
    <row r="8" spans="1:10" ht="25.5" x14ac:dyDescent="0.2">
      <c r="A8" s="14"/>
      <c r="B8" s="15"/>
      <c r="C8" s="11"/>
      <c r="D8" s="2" t="s">
        <v>6</v>
      </c>
      <c r="E8" s="7">
        <f t="shared" si="0"/>
        <v>313305893.81999999</v>
      </c>
      <c r="F8" s="7">
        <f>F10+F12+F20+F30+F32+F34</f>
        <v>322991262.43000007</v>
      </c>
      <c r="G8" s="7">
        <f t="shared" si="0"/>
        <v>288847552.37</v>
      </c>
      <c r="H8" s="7">
        <f t="shared" si="0"/>
        <v>209573050.90000001</v>
      </c>
      <c r="I8" s="7">
        <f t="shared" si="0"/>
        <v>209573050.90000001</v>
      </c>
      <c r="J8" s="7">
        <f t="shared" si="0"/>
        <v>209573050.90000001</v>
      </c>
    </row>
    <row r="9" spans="1:10" x14ac:dyDescent="0.2">
      <c r="A9" s="11">
        <v>1</v>
      </c>
      <c r="B9" s="11" t="s">
        <v>34</v>
      </c>
      <c r="C9" s="11" t="s">
        <v>9</v>
      </c>
      <c r="D9" s="1" t="s">
        <v>5</v>
      </c>
      <c r="E9" s="6">
        <f>E10</f>
        <v>2934986.81</v>
      </c>
      <c r="F9" s="6">
        <f t="shared" ref="F9:J9" si="1">F10</f>
        <v>3000000</v>
      </c>
      <c r="G9" s="6">
        <f t="shared" si="1"/>
        <v>0</v>
      </c>
      <c r="H9" s="6">
        <f t="shared" si="1"/>
        <v>0</v>
      </c>
      <c r="I9" s="6">
        <f t="shared" si="1"/>
        <v>0</v>
      </c>
      <c r="J9" s="6">
        <f t="shared" si="1"/>
        <v>0</v>
      </c>
    </row>
    <row r="10" spans="1:10" x14ac:dyDescent="0.2">
      <c r="A10" s="11"/>
      <c r="B10" s="11"/>
      <c r="C10" s="11"/>
      <c r="D10" s="2" t="s">
        <v>22</v>
      </c>
      <c r="E10" s="7">
        <v>2934986.81</v>
      </c>
      <c r="F10" s="7">
        <v>3000000</v>
      </c>
      <c r="G10" s="7">
        <v>0</v>
      </c>
      <c r="H10" s="7">
        <v>0</v>
      </c>
      <c r="I10" s="7">
        <v>0</v>
      </c>
      <c r="J10" s="7">
        <v>0</v>
      </c>
    </row>
    <row r="11" spans="1:10" x14ac:dyDescent="0.2">
      <c r="A11" s="11">
        <v>2</v>
      </c>
      <c r="B11" s="8" t="s">
        <v>35</v>
      </c>
      <c r="C11" s="11" t="s">
        <v>10</v>
      </c>
      <c r="D11" s="1" t="s">
        <v>5</v>
      </c>
      <c r="E11" s="6">
        <f>E13+E15+E17</f>
        <v>1800000</v>
      </c>
      <c r="F11" s="6">
        <f t="shared" ref="F11:J12" si="2">F13+F15+F17</f>
        <v>1800000</v>
      </c>
      <c r="G11" s="6">
        <f t="shared" si="2"/>
        <v>800000</v>
      </c>
      <c r="H11" s="6">
        <f t="shared" si="2"/>
        <v>0</v>
      </c>
      <c r="I11" s="6">
        <f t="shared" si="2"/>
        <v>0</v>
      </c>
      <c r="J11" s="6">
        <f t="shared" si="2"/>
        <v>0</v>
      </c>
    </row>
    <row r="12" spans="1:10" x14ac:dyDescent="0.2">
      <c r="A12" s="11"/>
      <c r="B12" s="10"/>
      <c r="C12" s="11"/>
      <c r="D12" s="2" t="s">
        <v>22</v>
      </c>
      <c r="E12" s="7">
        <f>E14+E16+E18</f>
        <v>1800000</v>
      </c>
      <c r="F12" s="7">
        <f t="shared" si="2"/>
        <v>1800000</v>
      </c>
      <c r="G12" s="7">
        <f t="shared" si="2"/>
        <v>800000</v>
      </c>
      <c r="H12" s="7">
        <f t="shared" si="2"/>
        <v>0</v>
      </c>
      <c r="I12" s="7">
        <f t="shared" si="2"/>
        <v>0</v>
      </c>
      <c r="J12" s="7">
        <f t="shared" si="2"/>
        <v>0</v>
      </c>
    </row>
    <row r="13" spans="1:10" x14ac:dyDescent="0.2">
      <c r="A13" s="8" t="s">
        <v>26</v>
      </c>
      <c r="B13" s="10"/>
      <c r="C13" s="8" t="s">
        <v>11</v>
      </c>
      <c r="D13" s="1" t="s">
        <v>5</v>
      </c>
      <c r="E13" s="6">
        <f>E14</f>
        <v>1141200</v>
      </c>
      <c r="F13" s="6">
        <f t="shared" ref="F13:J13" si="3">F14</f>
        <v>1141200</v>
      </c>
      <c r="G13" s="6">
        <f t="shared" si="3"/>
        <v>141200</v>
      </c>
      <c r="H13" s="6">
        <f t="shared" si="3"/>
        <v>0</v>
      </c>
      <c r="I13" s="6">
        <f t="shared" si="3"/>
        <v>0</v>
      </c>
      <c r="J13" s="6">
        <f t="shared" si="3"/>
        <v>0</v>
      </c>
    </row>
    <row r="14" spans="1:10" x14ac:dyDescent="0.2">
      <c r="A14" s="9"/>
      <c r="B14" s="10"/>
      <c r="C14" s="9"/>
      <c r="D14" s="2" t="s">
        <v>22</v>
      </c>
      <c r="E14" s="7">
        <f>891200+250000</f>
        <v>1141200</v>
      </c>
      <c r="F14" s="7">
        <f>891200+250000</f>
        <v>1141200</v>
      </c>
      <c r="G14" s="7">
        <v>141200</v>
      </c>
      <c r="H14" s="7">
        <v>0</v>
      </c>
      <c r="I14" s="7">
        <v>0</v>
      </c>
      <c r="J14" s="7">
        <v>0</v>
      </c>
    </row>
    <row r="15" spans="1:10" x14ac:dyDescent="0.2">
      <c r="A15" s="8" t="s">
        <v>27</v>
      </c>
      <c r="B15" s="10"/>
      <c r="C15" s="8" t="s">
        <v>12</v>
      </c>
      <c r="D15" s="1" t="s">
        <v>5</v>
      </c>
      <c r="E15" s="6">
        <f>E16</f>
        <v>646800</v>
      </c>
      <c r="F15" s="6">
        <f t="shared" ref="F15:J15" si="4">F16</f>
        <v>646800</v>
      </c>
      <c r="G15" s="6">
        <f t="shared" si="4"/>
        <v>646800</v>
      </c>
      <c r="H15" s="6">
        <f t="shared" si="4"/>
        <v>0</v>
      </c>
      <c r="I15" s="6">
        <f t="shared" si="4"/>
        <v>0</v>
      </c>
      <c r="J15" s="6">
        <f t="shared" si="4"/>
        <v>0</v>
      </c>
    </row>
    <row r="16" spans="1:10" x14ac:dyDescent="0.2">
      <c r="A16" s="9"/>
      <c r="B16" s="10"/>
      <c r="C16" s="9"/>
      <c r="D16" s="2" t="s">
        <v>22</v>
      </c>
      <c r="E16" s="7">
        <f>396800+250000</f>
        <v>646800</v>
      </c>
      <c r="F16" s="7">
        <f t="shared" ref="F16:G16" si="5">396800+250000</f>
        <v>646800</v>
      </c>
      <c r="G16" s="7">
        <f t="shared" si="5"/>
        <v>646800</v>
      </c>
      <c r="H16" s="7">
        <v>0</v>
      </c>
      <c r="I16" s="7">
        <v>0</v>
      </c>
      <c r="J16" s="7">
        <v>0</v>
      </c>
    </row>
    <row r="17" spans="1:10" x14ac:dyDescent="0.2">
      <c r="A17" s="8" t="s">
        <v>28</v>
      </c>
      <c r="B17" s="10"/>
      <c r="C17" s="8" t="s">
        <v>13</v>
      </c>
      <c r="D17" s="1" t="s">
        <v>5</v>
      </c>
      <c r="E17" s="6">
        <f>E18</f>
        <v>12000</v>
      </c>
      <c r="F17" s="6">
        <f t="shared" ref="F17:J17" si="6">F18</f>
        <v>12000</v>
      </c>
      <c r="G17" s="6">
        <f t="shared" si="6"/>
        <v>12000</v>
      </c>
      <c r="H17" s="6">
        <f t="shared" si="6"/>
        <v>0</v>
      </c>
      <c r="I17" s="6">
        <f t="shared" si="6"/>
        <v>0</v>
      </c>
      <c r="J17" s="6">
        <f t="shared" si="6"/>
        <v>0</v>
      </c>
    </row>
    <row r="18" spans="1:10" x14ac:dyDescent="0.2">
      <c r="A18" s="9"/>
      <c r="B18" s="9"/>
      <c r="C18" s="9"/>
      <c r="D18" s="2" t="s">
        <v>22</v>
      </c>
      <c r="E18" s="7">
        <v>12000</v>
      </c>
      <c r="F18" s="7">
        <v>12000</v>
      </c>
      <c r="G18" s="7">
        <v>12000</v>
      </c>
      <c r="H18" s="7">
        <v>0</v>
      </c>
      <c r="I18" s="7">
        <v>0</v>
      </c>
      <c r="J18" s="7">
        <v>0</v>
      </c>
    </row>
    <row r="19" spans="1:10" x14ac:dyDescent="0.2">
      <c r="A19" s="11">
        <v>3</v>
      </c>
      <c r="B19" s="8" t="s">
        <v>14</v>
      </c>
      <c r="C19" s="11" t="s">
        <v>15</v>
      </c>
      <c r="D19" s="1" t="s">
        <v>5</v>
      </c>
      <c r="E19" s="6">
        <f>E21+E23+E25+E27</f>
        <v>303272855</v>
      </c>
      <c r="F19" s="6">
        <f t="shared" ref="F19:J19" si="7">F21+F23+F25+F27</f>
        <v>311238943.08000004</v>
      </c>
      <c r="G19" s="6">
        <f t="shared" si="7"/>
        <v>287005552.76999998</v>
      </c>
      <c r="H19" s="6">
        <f t="shared" si="7"/>
        <v>208573050.90000001</v>
      </c>
      <c r="I19" s="6">
        <f t="shared" si="7"/>
        <v>208573050.90000001</v>
      </c>
      <c r="J19" s="6">
        <f t="shared" si="7"/>
        <v>208573050.90000001</v>
      </c>
    </row>
    <row r="20" spans="1:10" x14ac:dyDescent="0.2">
      <c r="A20" s="11"/>
      <c r="B20" s="10"/>
      <c r="C20" s="11"/>
      <c r="D20" s="2" t="s">
        <v>22</v>
      </c>
      <c r="E20" s="7">
        <f>+E22+E24+E26+E28</f>
        <v>303272855</v>
      </c>
      <c r="F20" s="7">
        <f t="shared" ref="F20:J20" si="8">+F22+F24+F26+F28</f>
        <v>311238943.08000004</v>
      </c>
      <c r="G20" s="7">
        <f t="shared" si="8"/>
        <v>287005552.76999998</v>
      </c>
      <c r="H20" s="7">
        <f t="shared" si="8"/>
        <v>208573050.90000001</v>
      </c>
      <c r="I20" s="7">
        <f>+I22+I24+I26+I28</f>
        <v>208573050.90000001</v>
      </c>
      <c r="J20" s="7">
        <f t="shared" si="8"/>
        <v>208573050.90000001</v>
      </c>
    </row>
    <row r="21" spans="1:10" x14ac:dyDescent="0.2">
      <c r="A21" s="11" t="s">
        <v>29</v>
      </c>
      <c r="B21" s="10"/>
      <c r="C21" s="11" t="s">
        <v>11</v>
      </c>
      <c r="D21" s="1" t="s">
        <v>5</v>
      </c>
      <c r="E21" s="6">
        <f>E22</f>
        <v>148434841.84999999</v>
      </c>
      <c r="F21" s="6">
        <f t="shared" ref="F21:J21" si="9">F22</f>
        <v>139868927.40000001</v>
      </c>
      <c r="G21" s="6">
        <f t="shared" si="9"/>
        <v>124123537.09</v>
      </c>
      <c r="H21" s="6">
        <f t="shared" si="9"/>
        <v>69626295.280000001</v>
      </c>
      <c r="I21" s="6">
        <f t="shared" si="9"/>
        <v>69626295.280000001</v>
      </c>
      <c r="J21" s="6">
        <f t="shared" si="9"/>
        <v>69626295.280000001</v>
      </c>
    </row>
    <row r="22" spans="1:10" x14ac:dyDescent="0.2">
      <c r="A22" s="11"/>
      <c r="B22" s="10"/>
      <c r="C22" s="11"/>
      <c r="D22" s="2" t="s">
        <v>22</v>
      </c>
      <c r="E22" s="7">
        <v>148434841.84999999</v>
      </c>
      <c r="F22" s="7">
        <f>5484898.94+15745390.31+118638638.15</f>
        <v>139868927.40000001</v>
      </c>
      <c r="G22" s="7">
        <f>5484898.94+116691512.86+1947125.29</f>
        <v>124123537.09</v>
      </c>
      <c r="H22" s="7">
        <f>5484898.94+62194273.05+1947123.29</f>
        <v>69626295.280000001</v>
      </c>
      <c r="I22" s="7">
        <f t="shared" ref="I22:J22" si="10">5484898.94+62194273.05+1947123.29</f>
        <v>69626295.280000001</v>
      </c>
      <c r="J22" s="7">
        <f t="shared" si="10"/>
        <v>69626295.280000001</v>
      </c>
    </row>
    <row r="23" spans="1:10" x14ac:dyDescent="0.2">
      <c r="A23" s="11" t="s">
        <v>30</v>
      </c>
      <c r="B23" s="10"/>
      <c r="C23" s="11" t="s">
        <v>16</v>
      </c>
      <c r="D23" s="1" t="s">
        <v>5</v>
      </c>
      <c r="E23" s="6">
        <f>E24</f>
        <v>25457923.59</v>
      </c>
      <c r="F23" s="6">
        <f t="shared" ref="F23:J23" si="11">F24</f>
        <v>26827129.41</v>
      </c>
      <c r="G23" s="6">
        <f t="shared" si="11"/>
        <v>25054129.41</v>
      </c>
      <c r="H23" s="6">
        <f t="shared" si="11"/>
        <v>25654129.41</v>
      </c>
      <c r="I23" s="6">
        <f t="shared" si="11"/>
        <v>25654129.41</v>
      </c>
      <c r="J23" s="6">
        <f t="shared" si="11"/>
        <v>25654129.41</v>
      </c>
    </row>
    <row r="24" spans="1:10" x14ac:dyDescent="0.2">
      <c r="A24" s="11"/>
      <c r="B24" s="10"/>
      <c r="C24" s="11"/>
      <c r="D24" s="2" t="s">
        <v>22</v>
      </c>
      <c r="E24" s="7">
        <v>25457923.59</v>
      </c>
      <c r="F24" s="7">
        <f>24654129.41+2173000</f>
        <v>26827129.41</v>
      </c>
      <c r="G24" s="7">
        <f>24654129.41+400000</f>
        <v>25054129.41</v>
      </c>
      <c r="H24" s="7">
        <f>24654129.41+1000000</f>
        <v>25654129.41</v>
      </c>
      <c r="I24" s="7">
        <f>24654129.41+1000000</f>
        <v>25654129.41</v>
      </c>
      <c r="J24" s="7">
        <f>24654129.41+1000000</f>
        <v>25654129.41</v>
      </c>
    </row>
    <row r="25" spans="1:10" x14ac:dyDescent="0.2">
      <c r="A25" s="11" t="s">
        <v>31</v>
      </c>
      <c r="B25" s="10"/>
      <c r="C25" s="11" t="s">
        <v>17</v>
      </c>
      <c r="D25" s="1" t="s">
        <v>5</v>
      </c>
      <c r="E25" s="6">
        <f>E26</f>
        <v>92437142.75</v>
      </c>
      <c r="F25" s="6">
        <f t="shared" ref="F25:J25" si="12">F26</f>
        <v>103444321.73999999</v>
      </c>
      <c r="G25" s="6">
        <f t="shared" si="12"/>
        <v>96729321.739999995</v>
      </c>
      <c r="H25" s="6">
        <f t="shared" si="12"/>
        <v>82729321.739999995</v>
      </c>
      <c r="I25" s="6">
        <f t="shared" si="12"/>
        <v>82729321.739999995</v>
      </c>
      <c r="J25" s="6">
        <f t="shared" si="12"/>
        <v>82729321.739999995</v>
      </c>
    </row>
    <row r="26" spans="1:10" x14ac:dyDescent="0.2">
      <c r="A26" s="11"/>
      <c r="B26" s="10"/>
      <c r="C26" s="11"/>
      <c r="D26" s="2" t="s">
        <v>22</v>
      </c>
      <c r="E26" s="7">
        <v>92437142.75</v>
      </c>
      <c r="F26" s="7">
        <f>6715000+96729321.74</f>
        <v>103444321.73999999</v>
      </c>
      <c r="G26" s="7">
        <f>95729321.74+1000000</f>
        <v>96729321.739999995</v>
      </c>
      <c r="H26" s="7">
        <f>81729321.74+1000000</f>
        <v>82729321.739999995</v>
      </c>
      <c r="I26" s="7">
        <v>82729321.739999995</v>
      </c>
      <c r="J26" s="7">
        <v>82729321.739999995</v>
      </c>
    </row>
    <row r="27" spans="1:10" x14ac:dyDescent="0.2">
      <c r="A27" s="11" t="s">
        <v>32</v>
      </c>
      <c r="B27" s="10"/>
      <c r="C27" s="11" t="s">
        <v>33</v>
      </c>
      <c r="D27" s="1" t="s">
        <v>5</v>
      </c>
      <c r="E27" s="6">
        <f>E28</f>
        <v>36942946.810000002</v>
      </c>
      <c r="F27" s="6">
        <f t="shared" ref="F27:J27" si="13">F28</f>
        <v>41098564.530000001</v>
      </c>
      <c r="G27" s="6">
        <f t="shared" si="13"/>
        <v>41098564.530000001</v>
      </c>
      <c r="H27" s="6">
        <f t="shared" si="13"/>
        <v>30563304.469999999</v>
      </c>
      <c r="I27" s="6">
        <f t="shared" si="13"/>
        <v>30563304.469999999</v>
      </c>
      <c r="J27" s="6">
        <f t="shared" si="13"/>
        <v>30563304.469999999</v>
      </c>
    </row>
    <row r="28" spans="1:10" x14ac:dyDescent="0.2">
      <c r="A28" s="11"/>
      <c r="B28" s="9"/>
      <c r="C28" s="11"/>
      <c r="D28" s="2" t="s">
        <v>22</v>
      </c>
      <c r="E28" s="7">
        <v>36942946.810000002</v>
      </c>
      <c r="F28" s="7">
        <v>41098564.530000001</v>
      </c>
      <c r="G28" s="7">
        <v>41098564.530000001</v>
      </c>
      <c r="H28" s="7">
        <v>30563304.469999999</v>
      </c>
      <c r="I28" s="7">
        <v>30563304.469999999</v>
      </c>
      <c r="J28" s="7">
        <v>30563304.469999999</v>
      </c>
    </row>
    <row r="29" spans="1:10" x14ac:dyDescent="0.2">
      <c r="A29" s="11">
        <v>4</v>
      </c>
      <c r="B29" s="11" t="s">
        <v>18</v>
      </c>
      <c r="C29" s="11" t="s">
        <v>19</v>
      </c>
      <c r="D29" s="1" t="s">
        <v>5</v>
      </c>
      <c r="E29" s="6">
        <f>E30</f>
        <v>4866052.01</v>
      </c>
      <c r="F29" s="6">
        <f t="shared" ref="F29:J29" si="14">F30</f>
        <v>6520319.3499999996</v>
      </c>
      <c r="G29" s="6">
        <f t="shared" si="14"/>
        <v>1009999.6</v>
      </c>
      <c r="H29" s="6">
        <f t="shared" si="14"/>
        <v>1000000</v>
      </c>
      <c r="I29" s="6">
        <f t="shared" si="14"/>
        <v>1000000</v>
      </c>
      <c r="J29" s="6">
        <f t="shared" si="14"/>
        <v>1000000</v>
      </c>
    </row>
    <row r="30" spans="1:10" x14ac:dyDescent="0.2">
      <c r="A30" s="11"/>
      <c r="B30" s="11"/>
      <c r="C30" s="11"/>
      <c r="D30" s="2" t="s">
        <v>22</v>
      </c>
      <c r="E30" s="7">
        <v>4866052.01</v>
      </c>
      <c r="F30" s="7">
        <v>6520319.3499999996</v>
      </c>
      <c r="G30" s="7">
        <v>1009999.6</v>
      </c>
      <c r="H30" s="7">
        <v>1000000</v>
      </c>
      <c r="I30" s="7">
        <v>1000000</v>
      </c>
      <c r="J30" s="7">
        <v>1000000</v>
      </c>
    </row>
    <row r="31" spans="1:10" x14ac:dyDescent="0.2">
      <c r="A31" s="11">
        <v>5</v>
      </c>
      <c r="B31" s="11" t="s">
        <v>20</v>
      </c>
      <c r="C31" s="11" t="s">
        <v>21</v>
      </c>
      <c r="D31" s="1" t="s">
        <v>5</v>
      </c>
      <c r="E31" s="6">
        <f>E32</f>
        <v>32000</v>
      </c>
      <c r="F31" s="6">
        <f t="shared" ref="F31:J31" si="15">F32</f>
        <v>32000</v>
      </c>
      <c r="G31" s="6">
        <f t="shared" si="15"/>
        <v>32000</v>
      </c>
      <c r="H31" s="6">
        <f t="shared" si="15"/>
        <v>0</v>
      </c>
      <c r="I31" s="6">
        <f t="shared" si="15"/>
        <v>0</v>
      </c>
      <c r="J31" s="6">
        <f t="shared" si="15"/>
        <v>0</v>
      </c>
    </row>
    <row r="32" spans="1:10" x14ac:dyDescent="0.2">
      <c r="A32" s="11"/>
      <c r="B32" s="11"/>
      <c r="C32" s="11"/>
      <c r="D32" s="2" t="s">
        <v>22</v>
      </c>
      <c r="E32" s="7">
        <v>32000</v>
      </c>
      <c r="F32" s="7">
        <v>32000</v>
      </c>
      <c r="G32" s="7">
        <v>32000</v>
      </c>
      <c r="H32" s="7">
        <v>0</v>
      </c>
      <c r="I32" s="7">
        <v>0</v>
      </c>
      <c r="J32" s="7">
        <v>0</v>
      </c>
    </row>
    <row r="33" spans="1:10" x14ac:dyDescent="0.2">
      <c r="A33" s="11">
        <v>6</v>
      </c>
      <c r="B33" s="11" t="s">
        <v>36</v>
      </c>
      <c r="C33" s="11" t="s">
        <v>12</v>
      </c>
      <c r="D33" s="1" t="s">
        <v>5</v>
      </c>
      <c r="E33" s="6">
        <f>E34</f>
        <v>400000</v>
      </c>
      <c r="F33" s="6">
        <f t="shared" ref="F33:J33" si="16">F34</f>
        <v>400000</v>
      </c>
      <c r="G33" s="6">
        <f>G34</f>
        <v>0</v>
      </c>
      <c r="H33" s="6">
        <f t="shared" si="16"/>
        <v>0</v>
      </c>
      <c r="I33" s="6">
        <f t="shared" si="16"/>
        <v>0</v>
      </c>
      <c r="J33" s="6">
        <f t="shared" si="16"/>
        <v>0</v>
      </c>
    </row>
    <row r="34" spans="1:10" x14ac:dyDescent="0.2">
      <c r="A34" s="11"/>
      <c r="B34" s="11"/>
      <c r="C34" s="11"/>
      <c r="D34" s="2" t="s">
        <v>22</v>
      </c>
      <c r="E34" s="7">
        <v>400000</v>
      </c>
      <c r="F34" s="7">
        <v>400000</v>
      </c>
      <c r="G34" s="7">
        <v>0</v>
      </c>
      <c r="H34" s="7">
        <v>0</v>
      </c>
      <c r="I34" s="7">
        <v>0</v>
      </c>
      <c r="J34" s="7">
        <v>0</v>
      </c>
    </row>
  </sheetData>
  <mergeCells count="40">
    <mergeCell ref="A33:A34"/>
    <mergeCell ref="B33:B34"/>
    <mergeCell ref="C33:C34"/>
    <mergeCell ref="B3:I3"/>
    <mergeCell ref="A29:A30"/>
    <mergeCell ref="B29:B30"/>
    <mergeCell ref="C29:C30"/>
    <mergeCell ref="A31:A32"/>
    <mergeCell ref="B31:B32"/>
    <mergeCell ref="C31:C32"/>
    <mergeCell ref="A21:A22"/>
    <mergeCell ref="C21:C22"/>
    <mergeCell ref="A23:A24"/>
    <mergeCell ref="C23:C24"/>
    <mergeCell ref="B19:B28"/>
    <mergeCell ref="A25:A26"/>
    <mergeCell ref="C25:C26"/>
    <mergeCell ref="A27:A28"/>
    <mergeCell ref="C27:C28"/>
    <mergeCell ref="A19:A20"/>
    <mergeCell ref="C19:C20"/>
    <mergeCell ref="C7:C8"/>
    <mergeCell ref="A13:A14"/>
    <mergeCell ref="C13:C14"/>
    <mergeCell ref="A9:A10"/>
    <mergeCell ref="B9:B10"/>
    <mergeCell ref="C9:C10"/>
    <mergeCell ref="A11:A12"/>
    <mergeCell ref="C11:C12"/>
    <mergeCell ref="A7:B8"/>
    <mergeCell ref="A4:A5"/>
    <mergeCell ref="B4:B5"/>
    <mergeCell ref="C4:C5"/>
    <mergeCell ref="D4:D5"/>
    <mergeCell ref="E4:J4"/>
    <mergeCell ref="A15:A16"/>
    <mergeCell ref="C15:C16"/>
    <mergeCell ref="A17:A18"/>
    <mergeCell ref="C17:C18"/>
    <mergeCell ref="B11:B18"/>
  </mergeCells>
  <pageMargins left="0.7" right="0.7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КПМ СМУ финансирование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Юргина Анна Олеговна</cp:lastModifiedBy>
  <cp:lastPrinted>2025-08-15T05:19:59Z</cp:lastPrinted>
  <dcterms:created xsi:type="dcterms:W3CDTF">2015-06-05T18:19:34Z</dcterms:created>
  <dcterms:modified xsi:type="dcterms:W3CDTF">2026-10-08T08:37:37Z</dcterms:modified>
</cp:coreProperties>
</file>