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внесение изменений\"/>
    </mc:Choice>
  </mc:AlternateContent>
  <xr:revisionPtr revIDLastSave="0" documentId="13_ncr:1_{F6CBE011-2D3D-4657-BA86-B1AAA054674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Программа" sheetId="1" r:id="rId1"/>
    <sheet name="МПроект" sheetId="2" r:id="rId2"/>
    <sheet name="КФ" sheetId="3" r:id="rId3"/>
    <sheet name="КУМИ" sheetId="4" r:id="rId4"/>
    <sheet name="СМУ" sheetId="5" r:id="rId5"/>
  </sheets>
  <definedNames>
    <definedName name="_xlnm.Print_Area" localSheetId="0">Программа!$A$1:$J$48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E9" i="2"/>
  <c r="F14" i="2"/>
  <c r="F15" i="2"/>
  <c r="G15" i="2"/>
  <c r="H15" i="2"/>
  <c r="I15" i="2"/>
  <c r="J15" i="2"/>
  <c r="G14" i="2"/>
  <c r="H14" i="2"/>
  <c r="I14" i="2"/>
  <c r="J14" i="2"/>
  <c r="F13" i="2"/>
  <c r="G13" i="2"/>
  <c r="H13" i="2"/>
  <c r="I13" i="2"/>
  <c r="J13" i="2"/>
  <c r="E14" i="2"/>
  <c r="E15" i="2"/>
  <c r="E13" i="2"/>
  <c r="F16" i="2"/>
  <c r="G16" i="2"/>
  <c r="J16" i="2"/>
  <c r="H16" i="2"/>
  <c r="E16" i="2"/>
  <c r="E27" i="5"/>
  <c r="E17" i="5"/>
  <c r="E16" i="5" s="1"/>
  <c r="E15" i="5"/>
  <c r="E15" i="4"/>
  <c r="E13" i="4"/>
  <c r="E11" i="4"/>
  <c r="E35" i="1"/>
  <c r="F35" i="1"/>
  <c r="G35" i="1"/>
  <c r="H35" i="1"/>
  <c r="I35" i="1"/>
  <c r="D35" i="1"/>
  <c r="E12" i="2"/>
  <c r="F23" i="2"/>
  <c r="G23" i="2"/>
  <c r="H23" i="2"/>
  <c r="I23" i="2"/>
  <c r="J23" i="2"/>
  <c r="F22" i="2"/>
  <c r="G22" i="2"/>
  <c r="H22" i="2"/>
  <c r="I22" i="2"/>
  <c r="J22" i="2"/>
  <c r="E22" i="2"/>
  <c r="E23" i="2"/>
  <c r="F21" i="2"/>
  <c r="G21" i="2"/>
  <c r="H21" i="2"/>
  <c r="I21" i="2"/>
  <c r="J21" i="2"/>
  <c r="F24" i="2"/>
  <c r="G24" i="2"/>
  <c r="H24" i="2"/>
  <c r="I24" i="2"/>
  <c r="J24" i="2"/>
  <c r="E24" i="2"/>
  <c r="F28" i="2"/>
  <c r="G28" i="2"/>
  <c r="H28" i="2"/>
  <c r="I28" i="2"/>
  <c r="J28" i="2"/>
  <c r="E28" i="2"/>
  <c r="J34" i="5"/>
  <c r="I34" i="5"/>
  <c r="H34" i="5"/>
  <c r="G34" i="5"/>
  <c r="F34" i="5"/>
  <c r="E34" i="5"/>
  <c r="J32" i="5"/>
  <c r="I32" i="5"/>
  <c r="H32" i="5"/>
  <c r="G32" i="5"/>
  <c r="F32" i="5"/>
  <c r="E32" i="5"/>
  <c r="E31" i="5"/>
  <c r="E30" i="5" s="1"/>
  <c r="J30" i="5"/>
  <c r="I30" i="5"/>
  <c r="H30" i="5"/>
  <c r="G30" i="5"/>
  <c r="F30" i="5"/>
  <c r="J28" i="5"/>
  <c r="I28" i="5"/>
  <c r="H28" i="5"/>
  <c r="G28" i="5"/>
  <c r="F28" i="5"/>
  <c r="E28" i="5"/>
  <c r="J26" i="5"/>
  <c r="I26" i="5"/>
  <c r="H26" i="5"/>
  <c r="G26" i="5"/>
  <c r="F26" i="5"/>
  <c r="E26" i="5"/>
  <c r="J24" i="5"/>
  <c r="I24" i="5"/>
  <c r="H24" i="5"/>
  <c r="G24" i="5"/>
  <c r="F24" i="5"/>
  <c r="E24" i="5"/>
  <c r="J23" i="5"/>
  <c r="I23" i="5"/>
  <c r="I22" i="5" s="1"/>
  <c r="I20" i="5" s="1"/>
  <c r="I8" i="5" s="1"/>
  <c r="H23" i="5"/>
  <c r="H22" i="5" s="1"/>
  <c r="H20" i="5" s="1"/>
  <c r="G23" i="5"/>
  <c r="G22" i="5" s="1"/>
  <c r="F23" i="5"/>
  <c r="E23" i="5"/>
  <c r="E21" i="5" s="1"/>
  <c r="J22" i="5"/>
  <c r="J20" i="5" s="1"/>
  <c r="F22" i="5"/>
  <c r="E22" i="5"/>
  <c r="E20" i="5" s="1"/>
  <c r="J21" i="5"/>
  <c r="H21" i="5"/>
  <c r="G21" i="5"/>
  <c r="G9" i="5" s="1"/>
  <c r="F45" i="1" s="1"/>
  <c r="F21" i="5"/>
  <c r="F20" i="5"/>
  <c r="J18" i="5"/>
  <c r="I18" i="5"/>
  <c r="H18" i="5"/>
  <c r="G18" i="5"/>
  <c r="F18" i="5"/>
  <c r="E18" i="5"/>
  <c r="J16" i="5"/>
  <c r="J12" i="5" s="1"/>
  <c r="I16" i="5"/>
  <c r="H16" i="5"/>
  <c r="G16" i="5"/>
  <c r="F16" i="5"/>
  <c r="F12" i="5" s="1"/>
  <c r="J14" i="5"/>
  <c r="I14" i="5"/>
  <c r="H14" i="5"/>
  <c r="H12" i="5" s="1"/>
  <c r="G14" i="5"/>
  <c r="G12" i="5" s="1"/>
  <c r="F14" i="5"/>
  <c r="J13" i="5"/>
  <c r="J9" i="5" s="1"/>
  <c r="I45" i="1" s="1"/>
  <c r="I13" i="5"/>
  <c r="H13" i="5"/>
  <c r="H9" i="5" s="1"/>
  <c r="G45" i="1" s="1"/>
  <c r="G13" i="5"/>
  <c r="F13" i="5"/>
  <c r="F9" i="5" s="1"/>
  <c r="E45" i="1" s="1"/>
  <c r="I12" i="5"/>
  <c r="J10" i="5"/>
  <c r="I10" i="5"/>
  <c r="H10" i="5"/>
  <c r="G10" i="5"/>
  <c r="F10" i="5"/>
  <c r="E10" i="5"/>
  <c r="G20" i="2" l="1"/>
  <c r="H20" i="2"/>
  <c r="I16" i="2"/>
  <c r="J20" i="2"/>
  <c r="F20" i="2"/>
  <c r="I21" i="5"/>
  <c r="I9" i="5" s="1"/>
  <c r="H45" i="1" s="1"/>
  <c r="G20" i="5"/>
  <c r="G8" i="5" s="1"/>
  <c r="F8" i="5"/>
  <c r="J8" i="5"/>
  <c r="E13" i="5"/>
  <c r="E9" i="5" s="1"/>
  <c r="D45" i="1" s="1"/>
  <c r="E14" i="5"/>
  <c r="E12" i="5" s="1"/>
  <c r="E8" i="5" s="1"/>
  <c r="E20" i="2"/>
  <c r="I20" i="2"/>
  <c r="H8" i="5"/>
  <c r="E9" i="4" l="1"/>
  <c r="D40" i="1" s="1"/>
  <c r="J16" i="4"/>
  <c r="I16" i="4"/>
  <c r="H16" i="4"/>
  <c r="G16" i="4"/>
  <c r="F16" i="4"/>
  <c r="E16" i="4"/>
  <c r="J14" i="4"/>
  <c r="I14" i="4"/>
  <c r="H14" i="4"/>
  <c r="G14" i="4"/>
  <c r="F14" i="4"/>
  <c r="E14" i="4"/>
  <c r="J12" i="4"/>
  <c r="I12" i="4"/>
  <c r="H12" i="4"/>
  <c r="G12" i="4"/>
  <c r="F12" i="4"/>
  <c r="E12" i="4"/>
  <c r="J10" i="4"/>
  <c r="I10" i="4"/>
  <c r="H10" i="4"/>
  <c r="G10" i="4"/>
  <c r="F10" i="4"/>
  <c r="E10" i="4"/>
  <c r="J9" i="4"/>
  <c r="I40" i="1" s="1"/>
  <c r="I9" i="4"/>
  <c r="H40" i="1" s="1"/>
  <c r="H9" i="4"/>
  <c r="G40" i="1" s="1"/>
  <c r="G9" i="4"/>
  <c r="F9" i="4"/>
  <c r="E40" i="1" s="1"/>
  <c r="J8" i="4"/>
  <c r="I8" i="4"/>
  <c r="F8" i="4"/>
  <c r="E8" i="3"/>
  <c r="J17" i="3"/>
  <c r="I17" i="3"/>
  <c r="H17" i="3"/>
  <c r="G17" i="3"/>
  <c r="F17" i="3"/>
  <c r="E17" i="3"/>
  <c r="J15" i="3"/>
  <c r="I15" i="3"/>
  <c r="I7" i="3" s="1"/>
  <c r="H15" i="3"/>
  <c r="G15" i="3"/>
  <c r="F15" i="3"/>
  <c r="E15" i="3"/>
  <c r="E7" i="3" s="1"/>
  <c r="J13" i="3"/>
  <c r="I13" i="3"/>
  <c r="H13" i="3"/>
  <c r="G13" i="3"/>
  <c r="F13" i="3"/>
  <c r="E13" i="3"/>
  <c r="J11" i="3"/>
  <c r="J7" i="3" s="1"/>
  <c r="I11" i="3"/>
  <c r="H11" i="3"/>
  <c r="G11" i="3"/>
  <c r="F11" i="3"/>
  <c r="E11" i="3"/>
  <c r="J9" i="3"/>
  <c r="I9" i="3"/>
  <c r="H9" i="3"/>
  <c r="G9" i="3"/>
  <c r="F9" i="3"/>
  <c r="E9" i="3"/>
  <c r="J8" i="3"/>
  <c r="I8" i="3"/>
  <c r="H8" i="3"/>
  <c r="G8" i="3"/>
  <c r="F8" i="3"/>
  <c r="H7" i="3"/>
  <c r="G7" i="3"/>
  <c r="F7" i="3"/>
  <c r="F11" i="2"/>
  <c r="E25" i="1" s="1"/>
  <c r="E19" i="1" s="1"/>
  <c r="E13" i="1" s="1"/>
  <c r="F9" i="2"/>
  <c r="E23" i="1" s="1"/>
  <c r="I11" i="2"/>
  <c r="H25" i="1" s="1"/>
  <c r="H19" i="1" s="1"/>
  <c r="H11" i="2"/>
  <c r="G25" i="1" s="1"/>
  <c r="G19" i="1" s="1"/>
  <c r="G13" i="1" s="1"/>
  <c r="G11" i="2"/>
  <c r="F25" i="1" s="1"/>
  <c r="F19" i="1" s="1"/>
  <c r="F13" i="1" s="1"/>
  <c r="E11" i="2"/>
  <c r="D25" i="1" s="1"/>
  <c r="D19" i="1" s="1"/>
  <c r="D13" i="1" s="1"/>
  <c r="J10" i="2"/>
  <c r="I24" i="1" s="1"/>
  <c r="I10" i="2"/>
  <c r="H24" i="1" s="1"/>
  <c r="G10" i="2"/>
  <c r="F24" i="1" s="1"/>
  <c r="F10" i="2"/>
  <c r="E24" i="1" s="1"/>
  <c r="E10" i="2"/>
  <c r="D24" i="1" s="1"/>
  <c r="J12" i="2"/>
  <c r="I12" i="2"/>
  <c r="H12" i="2"/>
  <c r="G12" i="2"/>
  <c r="F12" i="2"/>
  <c r="J11" i="2"/>
  <c r="I25" i="1" s="1"/>
  <c r="I19" i="1" s="1"/>
  <c r="I13" i="1" s="1"/>
  <c r="H10" i="2"/>
  <c r="G24" i="1" s="1"/>
  <c r="J9" i="2"/>
  <c r="I23" i="1" s="1"/>
  <c r="I9" i="2"/>
  <c r="H23" i="1" s="1"/>
  <c r="D23" i="1"/>
  <c r="H8" i="4" l="1"/>
  <c r="G8" i="4"/>
  <c r="F40" i="1"/>
  <c r="C19" i="1"/>
  <c r="H13" i="1"/>
  <c r="C13" i="1" s="1"/>
  <c r="E21" i="1"/>
  <c r="D21" i="1"/>
  <c r="E8" i="4"/>
  <c r="F8" i="2"/>
  <c r="I8" i="2"/>
  <c r="J8" i="2"/>
  <c r="E8" i="2"/>
  <c r="G9" i="2"/>
  <c r="H9" i="2"/>
  <c r="H8" i="2" l="1"/>
  <c r="G23" i="1"/>
  <c r="G8" i="2"/>
  <c r="F23" i="1"/>
  <c r="D17" i="1"/>
  <c r="E30" i="1"/>
  <c r="D30" i="1"/>
  <c r="D32" i="1"/>
  <c r="E32" i="1"/>
  <c r="F32" i="1"/>
  <c r="G32" i="1"/>
  <c r="H32" i="1"/>
  <c r="I32" i="1"/>
  <c r="C40" i="1" l="1"/>
  <c r="E37" i="1"/>
  <c r="D37" i="1"/>
  <c r="D18" i="1"/>
  <c r="D12" i="1" s="1"/>
  <c r="C23" i="1"/>
  <c r="C24" i="1"/>
  <c r="C18" i="1" s="1"/>
  <c r="C17" i="1" l="1"/>
  <c r="C15" i="1" s="1"/>
  <c r="D42" i="1"/>
  <c r="E42" i="1"/>
  <c r="F42" i="1"/>
  <c r="G42" i="1"/>
  <c r="H42" i="1"/>
  <c r="I42" i="1"/>
  <c r="F37" i="1" l="1"/>
  <c r="G37" i="1"/>
  <c r="H37" i="1"/>
  <c r="I37" i="1"/>
  <c r="C44" i="1"/>
  <c r="C45" i="1"/>
  <c r="C43" i="1"/>
  <c r="C39" i="1"/>
  <c r="C38" i="1"/>
  <c r="C34" i="1"/>
  <c r="C35" i="1"/>
  <c r="C33" i="1"/>
  <c r="F30" i="1"/>
  <c r="G30" i="1"/>
  <c r="H30" i="1"/>
  <c r="I30" i="1"/>
  <c r="D29" i="1"/>
  <c r="D11" i="1" s="1"/>
  <c r="E29" i="1"/>
  <c r="F29" i="1"/>
  <c r="G29" i="1"/>
  <c r="H29" i="1"/>
  <c r="I29" i="1"/>
  <c r="D28" i="1"/>
  <c r="D27" i="1" s="1"/>
  <c r="E28" i="1"/>
  <c r="E27" i="1" s="1"/>
  <c r="F28" i="1"/>
  <c r="G28" i="1"/>
  <c r="H28" i="1"/>
  <c r="I28" i="1"/>
  <c r="E16" i="1"/>
  <c r="F16" i="1"/>
  <c r="G16" i="1"/>
  <c r="H16" i="1"/>
  <c r="I16" i="1"/>
  <c r="D16" i="1"/>
  <c r="D15" i="1" s="1"/>
  <c r="C25" i="1"/>
  <c r="C21" i="1" s="1"/>
  <c r="C22" i="1"/>
  <c r="C16" i="1" s="1"/>
  <c r="F21" i="1"/>
  <c r="G21" i="1"/>
  <c r="H21" i="1"/>
  <c r="I21" i="1"/>
  <c r="E18" i="1"/>
  <c r="E12" i="1" s="1"/>
  <c r="F18" i="1"/>
  <c r="G18" i="1"/>
  <c r="H18" i="1"/>
  <c r="I18" i="1"/>
  <c r="E17" i="1"/>
  <c r="E15" i="1" s="1"/>
  <c r="F17" i="1"/>
  <c r="G17" i="1"/>
  <c r="H17" i="1"/>
  <c r="I17" i="1"/>
  <c r="I15" i="1" s="1"/>
  <c r="H15" i="1" l="1"/>
  <c r="F15" i="1"/>
  <c r="G15" i="1"/>
  <c r="F12" i="1"/>
  <c r="C37" i="1"/>
  <c r="I12" i="1"/>
  <c r="F11" i="1"/>
  <c r="C30" i="1"/>
  <c r="H27" i="1"/>
  <c r="I10" i="1"/>
  <c r="I27" i="1"/>
  <c r="G10" i="1"/>
  <c r="G27" i="1"/>
  <c r="E11" i="1"/>
  <c r="E9" i="1" s="1"/>
  <c r="G12" i="1"/>
  <c r="E10" i="1"/>
  <c r="H12" i="1"/>
  <c r="F10" i="1"/>
  <c r="F27" i="1"/>
  <c r="C42" i="1"/>
  <c r="C29" i="1"/>
  <c r="D10" i="1"/>
  <c r="D9" i="1" s="1"/>
  <c r="C32" i="1"/>
  <c r="C28" i="1"/>
  <c r="C10" i="1" s="1"/>
  <c r="I11" i="1"/>
  <c r="H10" i="1"/>
  <c r="G11" i="1"/>
  <c r="H11" i="1"/>
  <c r="G9" i="1" l="1"/>
  <c r="C27" i="1"/>
  <c r="H9" i="1"/>
  <c r="F9" i="1"/>
  <c r="I9" i="1"/>
  <c r="C12" i="1"/>
  <c r="C11" i="1"/>
  <c r="C9" i="1" l="1"/>
</calcChain>
</file>

<file path=xl/sharedStrings.xml><?xml version="1.0" encoding="utf-8"?>
<sst xmlns="http://schemas.openxmlformats.org/spreadsheetml/2006/main" count="225" uniqueCount="91">
  <si>
    <t>Ответственный исполнитель, Соисполнители</t>
  </si>
  <si>
    <t>Источник финансирования</t>
  </si>
  <si>
    <t>Объем финансирования, рублей</t>
  </si>
  <si>
    <t>за весь период реализации муниципальной программы</t>
  </si>
  <si>
    <t>в том числе по годам</t>
  </si>
  <si>
    <t>2026 год</t>
  </si>
  <si>
    <t>2027 год</t>
  </si>
  <si>
    <t>2028 год</t>
  </si>
  <si>
    <t>2029 год</t>
  </si>
  <si>
    <t>2030 год</t>
  </si>
  <si>
    <t>2031 год</t>
  </si>
  <si>
    <t>Муниципальная программа города Усолье-Сибирское «Система регулирования муниципального управления»</t>
  </si>
  <si>
    <t>Комитет экономического развития</t>
  </si>
  <si>
    <t>Всего, в том числе:</t>
  </si>
  <si>
    <t>Федеральный бюджет</t>
  </si>
  <si>
    <t>Областной бюджет</t>
  </si>
  <si>
    <t>Местный бюджет</t>
  </si>
  <si>
    <t>Муниципальный проект «Развитие инициативного бюджетирования»</t>
  </si>
  <si>
    <t>Инициативные платежи</t>
  </si>
  <si>
    <t>Комплекс процессных мероприятий «Организация и управление бюджетным процессом бюджета города Усолье-Сибирское»</t>
  </si>
  <si>
    <t>Комитет по финансам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</si>
  <si>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</si>
  <si>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Комитет по управлению муниципальным имуществом</t>
  </si>
  <si>
    <t>Комплекс процессных мероприятий «Система муниципального управления»</t>
  </si>
  <si>
    <t>ФИНАНСОВОЕ ОБЕСПЕЧЕНИЕ РЕАЛИЗАЦИИ МУНИЦИПАЛЬНОЙ ПРОГРАММЫ ГОРОДА УСОЛЬЕ-СИБИРСКОЕ «СИСТЕМА РЕГУЛИРОВАНИЯ МУНИЦИПАЛЬНОГО УПРАВЛЕНИЯ»</t>
  </si>
  <si>
    <t>Таблица 4</t>
  </si>
  <si>
    <t xml:space="preserve">Проектная часть </t>
  </si>
  <si>
    <t>Процессная часть</t>
  </si>
  <si>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</si>
  <si>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</si>
  <si>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</si>
  <si>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</si>
  <si>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</si>
  <si>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Муниципальный проект "Развитие инициативного бюджетирования"</t>
  </si>
  <si>
    <t>КЭР</t>
  </si>
  <si>
    <t>Областной бюджет (далее - ОБ)</t>
  </si>
  <si>
    <t>Местный бюджет (далее - МБ)</t>
  </si>
  <si>
    <t>Инициативные платежи (далее - ИП)</t>
  </si>
  <si>
    <t>КГХ</t>
  </si>
  <si>
    <t>ОБ</t>
  </si>
  <si>
    <t>МБ</t>
  </si>
  <si>
    <t>ИП</t>
  </si>
  <si>
    <t>Отдел образования</t>
  </si>
  <si>
    <t>Реализация мероприятий перечня проектов
народных инициатив</t>
  </si>
  <si>
    <t>Реализация инициативных проектов</t>
  </si>
  <si>
    <t>Финансовое обеспечение реализации муниципального проекта «Развитие инициативного бюджетирования»</t>
  </si>
  <si>
    <t>Обеспечено эффективное управление муниципальными финансами</t>
  </si>
  <si>
    <t>Осуществлен учет средств резервного фонда муниципального образования город Усолье-Сибирское</t>
  </si>
  <si>
    <t>Администрация города</t>
  </si>
  <si>
    <t>Обеспечено выполнение обязательств по обслуживанию муниципального долга</t>
  </si>
  <si>
    <t>Реализованы мероприятия по повышению финансовой грамотности населения на территории города Усолье-Сибирское</t>
  </si>
  <si>
    <t>Отдел доходов комитета по финансам, отдел образования, отдел культуры, отдел спорта, отдел по взаимодействию с общественностью и аналитической работе администрации города</t>
  </si>
  <si>
    <t>Осуществлены мероприятия по обеспечению прозрачности и открытости бюджетного процесса в городе Усолье-Сибирское</t>
  </si>
  <si>
    <t>Финансовое обеспечение реализации комплекса процессных мероприятий «Организация и управление бюджетным процессом бюджета города Усолье-Сибирское»</t>
  </si>
  <si>
    <t>КУМИ</t>
  </si>
  <si>
    <t>Организован процесс управления и распоряжения муниципальным имуществом</t>
  </si>
  <si>
    <t>Организован процесс управления и распоряжения земельными участками</t>
  </si>
  <si>
    <t>Владение и содержание муниципального имущества</t>
  </si>
  <si>
    <t>Обеспечена деятельность комитета по управлению имуществом администрации города Усолье-Сибирское</t>
  </si>
  <si>
    <t xml:space="preserve">КУМИ </t>
  </si>
  <si>
    <t>Финансовое обеспечение реализации комплекса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</si>
  <si>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Разработаны документы территориального планирования муниципального образования «город Усолье-Сибирское»</t>
  </si>
  <si>
    <t>Отдел архитектуры и градостроительства</t>
  </si>
  <si>
    <t>Информировано население о деятельности органов местного самоуправления (информирование в соцсетях, видеохостингах, печатных СМИ и сетевом издании)</t>
  </si>
  <si>
    <t>Администрация города, Дума города, КСП города</t>
  </si>
  <si>
    <t>2.1.</t>
  </si>
  <si>
    <t>2.2.</t>
  </si>
  <si>
    <t>Дума города</t>
  </si>
  <si>
    <t>2.3.</t>
  </si>
  <si>
    <t>КСП города</t>
  </si>
  <si>
    <t>Обеспечено функционирование текущей деятельности администрации города Усолье-Сибирское и муниципальных учреждений города</t>
  </si>
  <si>
    <t>Администрация города, МКУ «ГУКС», МКУ «ЦБ», Комитет по городскому хозяйству администрации города</t>
  </si>
  <si>
    <t>3.1.</t>
  </si>
  <si>
    <t>3.2.</t>
  </si>
  <si>
    <t>МКУ «ГУКС»</t>
  </si>
  <si>
    <t>3.3.</t>
  </si>
  <si>
    <t>МКУ «ЦБ»</t>
  </si>
  <si>
    <t>3.4.</t>
  </si>
  <si>
    <t>Обеспечена бесперебойная работа автоматизированных рабочих мест администрации города Усолье-Сибирское</t>
  </si>
  <si>
    <t>Аппарата администрации города</t>
  </si>
  <si>
    <t>Информационно-статистические услуги</t>
  </si>
  <si>
    <t xml:space="preserve">Экономический отдел </t>
  </si>
  <si>
    <t>Организован и проведен конкурс «Общественное признание»</t>
  </si>
  <si>
    <t>Финансовое обеспечение реализации комплекса процессных мероприятий «Система муниципального управления»</t>
  </si>
  <si>
    <t>Приложение 1
к постановлению администрации города Усолье-Сибирское
от ______________ № _____</t>
  </si>
  <si>
    <t>Приложение 2
к постановлению администрации города Усолье-Сибирское
от ______________ № _____</t>
  </si>
  <si>
    <t>Приложение 3
к постановлению администрации города Усолье-Сибирское
от ______________ № _____</t>
  </si>
  <si>
    <t>Приложение 4
к постановлению администрации города Усолье-Сибирское
от ______________ № _____</t>
  </si>
  <si>
    <t xml:space="preserve">Мэр города </t>
  </si>
  <si>
    <t>Торопкин М.В.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</si>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</sst>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1" fontId="2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/>
    <xf numFmtId="4" fontId="3" fillId="0" borderId="1" xfId="1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9" fillId="0" borderId="1" xfId="1" applyNumberFormat="1" applyFont="1" applyBorder="1" applyAlignment="1">
      <alignment horizontal="center" vertical="center" wrapText="1"/>
    </xf>
    <xf numFmtId="4" fontId="6" fillId="0" borderId="0" xfId="0" applyNumberFormat="1" applyFont="1"/>
    <xf numFmtId="4" fontId="6" fillId="0" borderId="0" xfId="0" applyNumberFormat="1" applyFont="1" applyAlignment="1">
      <alignment horizontal="right"/>
    </xf>
    <xf numFmtId="0" fontId="1" fillId="2" borderId="0" xfId="0" applyFont="1" applyFill="1"/>
    <xf numFmtId="4" fontId="4" fillId="2" borderId="0" xfId="0" applyNumberFormat="1" applyFont="1" applyFill="1"/>
    <xf numFmtId="4" fontId="1" fillId="2" borderId="0" xfId="0" applyNumberFormat="1" applyFont="1" applyFill="1"/>
    <xf numFmtId="0" fontId="11" fillId="0" borderId="0" xfId="0" applyFont="1"/>
    <xf numFmtId="4" fontId="11" fillId="0" borderId="0" xfId="0" applyNumberFormat="1" applyFont="1"/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10" fillId="2" borderId="0" xfId="0" applyNumberFormat="1" applyFont="1" applyFill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1" fontId="3" fillId="0" borderId="7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L48"/>
  <sheetViews>
    <sheetView zoomScale="90" zoomScaleNormal="90" workbookViewId="0">
      <selection activeCell="D15" sqref="D15"/>
    </sheetView>
  </sheetViews>
  <sheetFormatPr defaultRowHeight="15" x14ac:dyDescent="0.25"/>
  <cols>
    <col min="1" max="1" width="17" style="1" customWidth="1"/>
    <col min="2" max="2" width="19.28515625" style="1" customWidth="1"/>
    <col min="3" max="9" width="19.7109375" style="2" customWidth="1"/>
    <col min="10" max="11" width="9.140625" style="1"/>
    <col min="12" max="12" width="16.5703125" style="1" customWidth="1"/>
    <col min="13" max="16384" width="9.140625" style="1"/>
  </cols>
  <sheetData>
    <row r="1" spans="1:12" s="28" customFormat="1" ht="66.75" customHeight="1" x14ac:dyDescent="0.25">
      <c r="C1" s="30"/>
      <c r="D1" s="30"/>
      <c r="E1" s="30"/>
      <c r="F1" s="30"/>
      <c r="G1" s="30"/>
      <c r="H1" s="40" t="s">
        <v>84</v>
      </c>
      <c r="I1" s="40"/>
    </row>
    <row r="2" spans="1:12" ht="22.5" customHeight="1" x14ac:dyDescent="0.25">
      <c r="A2" s="15"/>
      <c r="B2" s="15"/>
      <c r="C2" s="26"/>
      <c r="D2" s="26"/>
      <c r="E2" s="26"/>
      <c r="F2" s="26"/>
      <c r="G2" s="26"/>
      <c r="H2" s="26"/>
      <c r="I2" s="27" t="s">
        <v>25</v>
      </c>
    </row>
    <row r="3" spans="1:12" ht="15" customHeight="1" x14ac:dyDescent="0.25">
      <c r="A3" s="41" t="s">
        <v>24</v>
      </c>
      <c r="B3" s="41"/>
      <c r="C3" s="41"/>
      <c r="D3" s="41"/>
      <c r="E3" s="41"/>
      <c r="F3" s="41"/>
      <c r="G3" s="41"/>
      <c r="H3" s="41"/>
      <c r="I3" s="41"/>
    </row>
    <row r="4" spans="1:12" x14ac:dyDescent="0.25">
      <c r="A4" s="41"/>
      <c r="B4" s="41"/>
      <c r="C4" s="41"/>
      <c r="D4" s="41"/>
      <c r="E4" s="41"/>
      <c r="F4" s="41"/>
      <c r="G4" s="41"/>
      <c r="H4" s="41"/>
      <c r="I4" s="41"/>
    </row>
    <row r="5" spans="1:12" ht="13.5" customHeight="1" x14ac:dyDescent="0.25">
      <c r="A5" s="37" t="s">
        <v>0</v>
      </c>
      <c r="B5" s="37" t="s">
        <v>1</v>
      </c>
      <c r="C5" s="36" t="s">
        <v>3</v>
      </c>
      <c r="D5" s="36" t="s">
        <v>2</v>
      </c>
      <c r="E5" s="36"/>
      <c r="F5" s="36"/>
      <c r="G5" s="36"/>
      <c r="H5" s="36"/>
      <c r="I5" s="36"/>
    </row>
    <row r="6" spans="1:12" ht="24" customHeight="1" x14ac:dyDescent="0.25">
      <c r="A6" s="37"/>
      <c r="B6" s="37"/>
      <c r="C6" s="36"/>
      <c r="D6" s="36" t="s">
        <v>4</v>
      </c>
      <c r="E6" s="36"/>
      <c r="F6" s="36"/>
      <c r="G6" s="36"/>
      <c r="H6" s="36"/>
      <c r="I6" s="36"/>
    </row>
    <row r="7" spans="1:12" x14ac:dyDescent="0.25">
      <c r="A7" s="37"/>
      <c r="B7" s="37"/>
      <c r="C7" s="36"/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  <c r="L7" s="28"/>
    </row>
    <row r="8" spans="1:12" x14ac:dyDescent="0.25">
      <c r="A8" s="38" t="s">
        <v>11</v>
      </c>
      <c r="B8" s="38"/>
      <c r="C8" s="38"/>
      <c r="D8" s="38"/>
      <c r="E8" s="38"/>
      <c r="F8" s="38"/>
      <c r="G8" s="38"/>
      <c r="H8" s="38"/>
      <c r="I8" s="38"/>
      <c r="L8" s="28"/>
    </row>
    <row r="9" spans="1:12" s="10" customFormat="1" ht="15" customHeight="1" x14ac:dyDescent="0.25">
      <c r="A9" s="33" t="s">
        <v>12</v>
      </c>
      <c r="B9" s="6" t="s">
        <v>13</v>
      </c>
      <c r="C9" s="9">
        <f>C11+C12+C13+C10</f>
        <v>2353451996.2300005</v>
      </c>
      <c r="D9" s="9">
        <f t="shared" ref="D9:I9" si="0">D11+D12+D13+D10</f>
        <v>428869865.43000001</v>
      </c>
      <c r="E9" s="9">
        <f t="shared" si="0"/>
        <v>388872470.36000001</v>
      </c>
      <c r="F9" s="9">
        <f t="shared" si="0"/>
        <v>388872470.36000001</v>
      </c>
      <c r="G9" s="9">
        <f t="shared" si="0"/>
        <v>382279063.36000001</v>
      </c>
      <c r="H9" s="9">
        <f t="shared" si="0"/>
        <v>382279063.36000001</v>
      </c>
      <c r="I9" s="9">
        <f t="shared" si="0"/>
        <v>382279063.36000001</v>
      </c>
      <c r="L9" s="29"/>
    </row>
    <row r="10" spans="1:12" x14ac:dyDescent="0.25">
      <c r="A10" s="34"/>
      <c r="B10" s="4" t="s">
        <v>14</v>
      </c>
      <c r="C10" s="5">
        <f>C16+C28</f>
        <v>0</v>
      </c>
      <c r="D10" s="5">
        <f t="shared" ref="D10:I10" si="1">D16+D28</f>
        <v>0</v>
      </c>
      <c r="E10" s="5">
        <f t="shared" si="1"/>
        <v>0</v>
      </c>
      <c r="F10" s="5">
        <f t="shared" si="1"/>
        <v>0</v>
      </c>
      <c r="G10" s="5">
        <f t="shared" si="1"/>
        <v>0</v>
      </c>
      <c r="H10" s="5">
        <f t="shared" si="1"/>
        <v>0</v>
      </c>
      <c r="I10" s="5">
        <f t="shared" si="1"/>
        <v>0</v>
      </c>
      <c r="L10" s="30"/>
    </row>
    <row r="11" spans="1:12" x14ac:dyDescent="0.25">
      <c r="A11" s="34"/>
      <c r="B11" s="4" t="s">
        <v>15</v>
      </c>
      <c r="C11" s="5">
        <f>D11+E11+F11+G11+H11+I11</f>
        <v>39940000</v>
      </c>
      <c r="D11" s="5">
        <f>D17+D29</f>
        <v>27940000</v>
      </c>
      <c r="E11" s="5">
        <f t="shared" ref="E11:I11" si="2">E17+E29</f>
        <v>6000000</v>
      </c>
      <c r="F11" s="5">
        <f t="shared" si="2"/>
        <v>6000000</v>
      </c>
      <c r="G11" s="5">
        <f t="shared" si="2"/>
        <v>0</v>
      </c>
      <c r="H11" s="5">
        <f t="shared" si="2"/>
        <v>0</v>
      </c>
      <c r="I11" s="5">
        <f t="shared" si="2"/>
        <v>0</v>
      </c>
      <c r="L11" s="28"/>
    </row>
    <row r="12" spans="1:12" x14ac:dyDescent="0.25">
      <c r="A12" s="34"/>
      <c r="B12" s="4" t="s">
        <v>16</v>
      </c>
      <c r="C12" s="5">
        <f>D12+E12+F12+G12+H12+I12</f>
        <v>2309828996.2300005</v>
      </c>
      <c r="D12" s="5">
        <f>D18+D30</f>
        <v>397246865.43000001</v>
      </c>
      <c r="E12" s="5">
        <f>E18+E30</f>
        <v>382872470.36000001</v>
      </c>
      <c r="F12" s="5">
        <f>F18+F30</f>
        <v>382872470.36000001</v>
      </c>
      <c r="G12" s="5">
        <f t="shared" ref="G12:I12" si="3">G18+G30</f>
        <v>382279063.36000001</v>
      </c>
      <c r="H12" s="5">
        <f t="shared" si="3"/>
        <v>382279063.36000001</v>
      </c>
      <c r="I12" s="5">
        <f t="shared" si="3"/>
        <v>382279063.36000001</v>
      </c>
      <c r="L12" s="28"/>
    </row>
    <row r="13" spans="1:12" ht="25.5" x14ac:dyDescent="0.25">
      <c r="A13" s="35"/>
      <c r="B13" s="7" t="s">
        <v>18</v>
      </c>
      <c r="C13" s="5">
        <f>SUM(D13:I13)</f>
        <v>3683000</v>
      </c>
      <c r="D13" s="5">
        <f>D19</f>
        <v>3683000</v>
      </c>
      <c r="E13" s="5">
        <f t="shared" ref="E13:I13" si="4">E19</f>
        <v>0</v>
      </c>
      <c r="F13" s="5">
        <f t="shared" si="4"/>
        <v>0</v>
      </c>
      <c r="G13" s="5">
        <f t="shared" si="4"/>
        <v>0</v>
      </c>
      <c r="H13" s="5">
        <f t="shared" si="4"/>
        <v>0</v>
      </c>
      <c r="I13" s="5">
        <f t="shared" si="4"/>
        <v>0</v>
      </c>
    </row>
    <row r="14" spans="1:12" x14ac:dyDescent="0.25">
      <c r="A14" s="38" t="s">
        <v>26</v>
      </c>
      <c r="B14" s="38"/>
      <c r="C14" s="38"/>
      <c r="D14" s="38"/>
      <c r="E14" s="38"/>
      <c r="F14" s="38"/>
      <c r="G14" s="38"/>
      <c r="H14" s="38"/>
      <c r="I14" s="38"/>
    </row>
    <row r="15" spans="1:12" ht="15" customHeight="1" x14ac:dyDescent="0.25">
      <c r="A15" s="33" t="s">
        <v>12</v>
      </c>
      <c r="B15" s="4" t="s">
        <v>13</v>
      </c>
      <c r="C15" s="5">
        <f>C17+C18+C19</f>
        <v>44809814</v>
      </c>
      <c r="D15" s="5">
        <f>D17+D18+D19+D16</f>
        <v>31623000</v>
      </c>
      <c r="E15" s="5">
        <f t="shared" ref="E15:I15" si="5">E17+E18+E19+E16</f>
        <v>6593407</v>
      </c>
      <c r="F15" s="5">
        <f t="shared" si="5"/>
        <v>6593407</v>
      </c>
      <c r="G15" s="5">
        <f t="shared" si="5"/>
        <v>0</v>
      </c>
      <c r="H15" s="5">
        <f t="shared" si="5"/>
        <v>0</v>
      </c>
      <c r="I15" s="5">
        <f t="shared" si="5"/>
        <v>0</v>
      </c>
    </row>
    <row r="16" spans="1:12" x14ac:dyDescent="0.25">
      <c r="A16" s="34"/>
      <c r="B16" s="4" t="s">
        <v>14</v>
      </c>
      <c r="C16" s="5">
        <f t="shared" ref="C16:D16" si="6">C22</f>
        <v>0</v>
      </c>
      <c r="D16" s="5">
        <f t="shared" si="6"/>
        <v>0</v>
      </c>
      <c r="E16" s="5">
        <f t="shared" ref="E16:I16" si="7">E22</f>
        <v>0</v>
      </c>
      <c r="F16" s="5">
        <f t="shared" si="7"/>
        <v>0</v>
      </c>
      <c r="G16" s="5">
        <f t="shared" si="7"/>
        <v>0</v>
      </c>
      <c r="H16" s="5">
        <f t="shared" si="7"/>
        <v>0</v>
      </c>
      <c r="I16" s="5">
        <f t="shared" si="7"/>
        <v>0</v>
      </c>
    </row>
    <row r="17" spans="1:9" x14ac:dyDescent="0.25">
      <c r="A17" s="34"/>
      <c r="B17" s="4" t="s">
        <v>15</v>
      </c>
      <c r="C17" s="5">
        <f>C23</f>
        <v>39940000</v>
      </c>
      <c r="D17" s="5">
        <f>D23</f>
        <v>27940000</v>
      </c>
      <c r="E17" s="5">
        <f t="shared" ref="E17:I17" si="8">E23</f>
        <v>6000000</v>
      </c>
      <c r="F17" s="5">
        <f t="shared" si="8"/>
        <v>6000000</v>
      </c>
      <c r="G17" s="5">
        <f t="shared" si="8"/>
        <v>0</v>
      </c>
      <c r="H17" s="5">
        <f t="shared" si="8"/>
        <v>0</v>
      </c>
      <c r="I17" s="5">
        <f t="shared" si="8"/>
        <v>0</v>
      </c>
    </row>
    <row r="18" spans="1:9" x14ac:dyDescent="0.25">
      <c r="A18" s="34"/>
      <c r="B18" s="4" t="s">
        <v>16</v>
      </c>
      <c r="C18" s="5">
        <f>C24</f>
        <v>1186814</v>
      </c>
      <c r="D18" s="5">
        <f>D24</f>
        <v>0</v>
      </c>
      <c r="E18" s="5">
        <f t="shared" ref="E18:I18" si="9">E24</f>
        <v>593407</v>
      </c>
      <c r="F18" s="5">
        <f t="shared" si="9"/>
        <v>593407</v>
      </c>
      <c r="G18" s="5">
        <f t="shared" si="9"/>
        <v>0</v>
      </c>
      <c r="H18" s="5">
        <f t="shared" si="9"/>
        <v>0</v>
      </c>
      <c r="I18" s="5">
        <f t="shared" si="9"/>
        <v>0</v>
      </c>
    </row>
    <row r="19" spans="1:9" ht="25.5" x14ac:dyDescent="0.25">
      <c r="A19" s="35"/>
      <c r="B19" s="7" t="s">
        <v>18</v>
      </c>
      <c r="C19" s="5">
        <f>SUM(D19:I19)</f>
        <v>3683000</v>
      </c>
      <c r="D19" s="5">
        <f>D25</f>
        <v>3683000</v>
      </c>
      <c r="E19" s="5">
        <f t="shared" ref="E19:I19" si="10">E25</f>
        <v>0</v>
      </c>
      <c r="F19" s="5">
        <f t="shared" si="10"/>
        <v>0</v>
      </c>
      <c r="G19" s="5">
        <f t="shared" si="10"/>
        <v>0</v>
      </c>
      <c r="H19" s="5">
        <f t="shared" si="10"/>
        <v>0</v>
      </c>
      <c r="I19" s="5">
        <f t="shared" si="10"/>
        <v>0</v>
      </c>
    </row>
    <row r="20" spans="1:9" x14ac:dyDescent="0.25">
      <c r="A20" s="38" t="s">
        <v>17</v>
      </c>
      <c r="B20" s="38"/>
      <c r="C20" s="38"/>
      <c r="D20" s="38"/>
      <c r="E20" s="38"/>
      <c r="F20" s="38"/>
      <c r="G20" s="38"/>
      <c r="H20" s="38"/>
      <c r="I20" s="38"/>
    </row>
    <row r="21" spans="1:9" x14ac:dyDescent="0.25">
      <c r="A21" s="37" t="s">
        <v>12</v>
      </c>
      <c r="B21" s="4" t="s">
        <v>13</v>
      </c>
      <c r="C21" s="5">
        <f>C23+C24+C25</f>
        <v>44809814</v>
      </c>
      <c r="D21" s="5">
        <f>D23+D24+D25</f>
        <v>31623000</v>
      </c>
      <c r="E21" s="5">
        <f>E23+E24+E25</f>
        <v>6593407</v>
      </c>
      <c r="F21" s="5">
        <f t="shared" ref="F21:I21" si="11">F23+F24+F25</f>
        <v>6593407</v>
      </c>
      <c r="G21" s="5">
        <f t="shared" si="11"/>
        <v>0</v>
      </c>
      <c r="H21" s="5">
        <f t="shared" si="11"/>
        <v>0</v>
      </c>
      <c r="I21" s="5">
        <f t="shared" si="11"/>
        <v>0</v>
      </c>
    </row>
    <row r="22" spans="1:9" x14ac:dyDescent="0.25">
      <c r="A22" s="37"/>
      <c r="B22" s="4" t="s">
        <v>14</v>
      </c>
      <c r="C22" s="5">
        <f>D22+E22+F22+G22+H22+I22</f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</row>
    <row r="23" spans="1:9" x14ac:dyDescent="0.25">
      <c r="A23" s="37"/>
      <c r="B23" s="4" t="s">
        <v>15</v>
      </c>
      <c r="C23" s="5">
        <f>D23+E23+F23+G23+H23+I23</f>
        <v>39940000</v>
      </c>
      <c r="D23" s="5">
        <f>МПроект!E9</f>
        <v>27940000</v>
      </c>
      <c r="E23" s="5">
        <f>МПроект!F9</f>
        <v>6000000</v>
      </c>
      <c r="F23" s="5">
        <f>МПроект!G9</f>
        <v>6000000</v>
      </c>
      <c r="G23" s="5">
        <f>МПроект!H9</f>
        <v>0</v>
      </c>
      <c r="H23" s="5">
        <f>МПроект!I9</f>
        <v>0</v>
      </c>
      <c r="I23" s="5">
        <f>МПроект!J9</f>
        <v>0</v>
      </c>
    </row>
    <row r="24" spans="1:9" x14ac:dyDescent="0.25">
      <c r="A24" s="37"/>
      <c r="B24" s="4" t="s">
        <v>16</v>
      </c>
      <c r="C24" s="5">
        <f>D24+E24+F24+G24+H24+I24</f>
        <v>1186814</v>
      </c>
      <c r="D24" s="5">
        <f>МПроект!E10</f>
        <v>0</v>
      </c>
      <c r="E24" s="5">
        <f>МПроект!F10</f>
        <v>593407</v>
      </c>
      <c r="F24" s="5">
        <f>МПроект!G10</f>
        <v>593407</v>
      </c>
      <c r="G24" s="5">
        <f>МПроект!H10</f>
        <v>0</v>
      </c>
      <c r="H24" s="5">
        <f>МПроект!I10</f>
        <v>0</v>
      </c>
      <c r="I24" s="5">
        <f>МПроект!J10</f>
        <v>0</v>
      </c>
    </row>
    <row r="25" spans="1:9" ht="25.5" x14ac:dyDescent="0.25">
      <c r="A25" s="37"/>
      <c r="B25" s="7" t="s">
        <v>18</v>
      </c>
      <c r="C25" s="5">
        <f t="shared" ref="C25" si="12">D25+E25+F25+G25+H25+I25</f>
        <v>3683000</v>
      </c>
      <c r="D25" s="5">
        <f>МПроект!E11</f>
        <v>3683000</v>
      </c>
      <c r="E25" s="5">
        <f>МПроект!F11</f>
        <v>0</v>
      </c>
      <c r="F25" s="5">
        <f>МПроект!G11</f>
        <v>0</v>
      </c>
      <c r="G25" s="5">
        <f>МПроект!H11</f>
        <v>0</v>
      </c>
      <c r="H25" s="5">
        <f>МПроект!I11</f>
        <v>0</v>
      </c>
      <c r="I25" s="5">
        <f>МПроект!J11</f>
        <v>0</v>
      </c>
    </row>
    <row r="26" spans="1:9" x14ac:dyDescent="0.25">
      <c r="A26" s="38" t="s">
        <v>27</v>
      </c>
      <c r="B26" s="38"/>
      <c r="C26" s="38"/>
      <c r="D26" s="38"/>
      <c r="E26" s="38"/>
      <c r="F26" s="38"/>
      <c r="G26" s="38"/>
      <c r="H26" s="38"/>
      <c r="I26" s="38"/>
    </row>
    <row r="27" spans="1:9" x14ac:dyDescent="0.25">
      <c r="A27" s="37" t="s">
        <v>12</v>
      </c>
      <c r="B27" s="4" t="s">
        <v>13</v>
      </c>
      <c r="C27" s="5">
        <f>C28+C29+C30</f>
        <v>2308642182.23</v>
      </c>
      <c r="D27" s="5">
        <f>D28+D29+D30</f>
        <v>397246865.43000001</v>
      </c>
      <c r="E27" s="5">
        <f>E28+E29+E30</f>
        <v>382279063.36000001</v>
      </c>
      <c r="F27" s="5">
        <f t="shared" ref="F27:I27" si="13">F28+F29+F30</f>
        <v>382279063.36000001</v>
      </c>
      <c r="G27" s="5">
        <f t="shared" si="13"/>
        <v>382279063.36000001</v>
      </c>
      <c r="H27" s="5">
        <f t="shared" si="13"/>
        <v>382279063.36000001</v>
      </c>
      <c r="I27" s="5">
        <f t="shared" si="13"/>
        <v>382279063.36000001</v>
      </c>
    </row>
    <row r="28" spans="1:9" x14ac:dyDescent="0.25">
      <c r="A28" s="37"/>
      <c r="B28" s="4" t="s">
        <v>14</v>
      </c>
      <c r="C28" s="5">
        <f>C33+C38+C43</f>
        <v>0</v>
      </c>
      <c r="D28" s="5">
        <f t="shared" ref="D28:I28" si="14">D33+D38+D43</f>
        <v>0</v>
      </c>
      <c r="E28" s="5">
        <f t="shared" si="14"/>
        <v>0</v>
      </c>
      <c r="F28" s="5">
        <f t="shared" si="14"/>
        <v>0</v>
      </c>
      <c r="G28" s="5">
        <f t="shared" si="14"/>
        <v>0</v>
      </c>
      <c r="H28" s="5">
        <f t="shared" si="14"/>
        <v>0</v>
      </c>
      <c r="I28" s="5">
        <f t="shared" si="14"/>
        <v>0</v>
      </c>
    </row>
    <row r="29" spans="1:9" x14ac:dyDescent="0.25">
      <c r="A29" s="37"/>
      <c r="B29" s="4" t="s">
        <v>15</v>
      </c>
      <c r="C29" s="5">
        <f t="shared" ref="C29:I30" si="15">C34+C39+C44</f>
        <v>0</v>
      </c>
      <c r="D29" s="5">
        <f t="shared" si="15"/>
        <v>0</v>
      </c>
      <c r="E29" s="5">
        <f t="shared" si="15"/>
        <v>0</v>
      </c>
      <c r="F29" s="5">
        <f t="shared" si="15"/>
        <v>0</v>
      </c>
      <c r="G29" s="5">
        <f t="shared" si="15"/>
        <v>0</v>
      </c>
      <c r="H29" s="5">
        <f t="shared" si="15"/>
        <v>0</v>
      </c>
      <c r="I29" s="5">
        <f t="shared" si="15"/>
        <v>0</v>
      </c>
    </row>
    <row r="30" spans="1:9" x14ac:dyDescent="0.25">
      <c r="A30" s="37"/>
      <c r="B30" s="4" t="s">
        <v>16</v>
      </c>
      <c r="C30" s="5">
        <f>C35+C40+C45</f>
        <v>2308642182.23</v>
      </c>
      <c r="D30" s="5">
        <f>D35+D40+D45</f>
        <v>397246865.43000001</v>
      </c>
      <c r="E30" s="5">
        <f>E35+E40+E45</f>
        <v>382279063.36000001</v>
      </c>
      <c r="F30" s="5">
        <f t="shared" si="15"/>
        <v>382279063.36000001</v>
      </c>
      <c r="G30" s="5">
        <f t="shared" si="15"/>
        <v>382279063.36000001</v>
      </c>
      <c r="H30" s="5">
        <f t="shared" si="15"/>
        <v>382279063.36000001</v>
      </c>
      <c r="I30" s="5">
        <f t="shared" si="15"/>
        <v>382279063.36000001</v>
      </c>
    </row>
    <row r="31" spans="1:9" ht="25.5" customHeight="1" x14ac:dyDescent="0.25">
      <c r="A31" s="39" t="s">
        <v>19</v>
      </c>
      <c r="B31" s="39"/>
      <c r="C31" s="39"/>
      <c r="D31" s="39"/>
      <c r="E31" s="39"/>
      <c r="F31" s="39"/>
      <c r="G31" s="39"/>
      <c r="H31" s="39"/>
      <c r="I31" s="39"/>
    </row>
    <row r="32" spans="1:9" x14ac:dyDescent="0.25">
      <c r="A32" s="37" t="s">
        <v>20</v>
      </c>
      <c r="B32" s="4" t="s">
        <v>13</v>
      </c>
      <c r="C32" s="5">
        <f>C33+C34+C35</f>
        <v>140977338.66</v>
      </c>
      <c r="D32" s="5">
        <f>D33+D34+D35</f>
        <v>23496223.109999999</v>
      </c>
      <c r="E32" s="5">
        <f t="shared" ref="E32:I32" si="16">E33+E34+E35</f>
        <v>23496223.109999999</v>
      </c>
      <c r="F32" s="5">
        <f t="shared" si="16"/>
        <v>23496223.109999999</v>
      </c>
      <c r="G32" s="5">
        <f t="shared" si="16"/>
        <v>23496223.109999999</v>
      </c>
      <c r="H32" s="5">
        <f t="shared" si="16"/>
        <v>23496223.109999999</v>
      </c>
      <c r="I32" s="5">
        <f t="shared" si="16"/>
        <v>23496223.109999999</v>
      </c>
    </row>
    <row r="33" spans="1:9" x14ac:dyDescent="0.25">
      <c r="A33" s="37"/>
      <c r="B33" s="4" t="s">
        <v>14</v>
      </c>
      <c r="C33" s="5">
        <f>D33+E33+F33+G33+H33+I33</f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</row>
    <row r="34" spans="1:9" x14ac:dyDescent="0.25">
      <c r="A34" s="37"/>
      <c r="B34" s="4" t="s">
        <v>15</v>
      </c>
      <c r="C34" s="5">
        <f t="shared" ref="C34:C35" si="17">D34+E34+F34+G34+H34+I34</f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</row>
    <row r="35" spans="1:9" x14ac:dyDescent="0.25">
      <c r="A35" s="37"/>
      <c r="B35" s="4" t="s">
        <v>16</v>
      </c>
      <c r="C35" s="5">
        <f t="shared" si="17"/>
        <v>140977338.66</v>
      </c>
      <c r="D35" s="5">
        <f>КФ!E8</f>
        <v>23496223.109999999</v>
      </c>
      <c r="E35" s="5">
        <f>КФ!F8</f>
        <v>23496223.109999999</v>
      </c>
      <c r="F35" s="5">
        <f>КФ!G8</f>
        <v>23496223.109999999</v>
      </c>
      <c r="G35" s="5">
        <f>КФ!H8</f>
        <v>23496223.109999999</v>
      </c>
      <c r="H35" s="5">
        <f>КФ!I8</f>
        <v>23496223.109999999</v>
      </c>
      <c r="I35" s="5">
        <f>КФ!J8</f>
        <v>23496223.109999999</v>
      </c>
    </row>
    <row r="36" spans="1:9" ht="20.25" customHeight="1" x14ac:dyDescent="0.25">
      <c r="A36" s="39" t="s">
        <v>21</v>
      </c>
      <c r="B36" s="39"/>
      <c r="C36" s="39"/>
      <c r="D36" s="39"/>
      <c r="E36" s="39"/>
      <c r="F36" s="39"/>
      <c r="G36" s="39"/>
      <c r="H36" s="39"/>
      <c r="I36" s="39"/>
    </row>
    <row r="37" spans="1:9" ht="21.75" customHeight="1" x14ac:dyDescent="0.25">
      <c r="A37" s="37" t="s">
        <v>22</v>
      </c>
      <c r="B37" s="4" t="s">
        <v>13</v>
      </c>
      <c r="C37" s="5">
        <f>C38+C39+C40</f>
        <v>319647343.06999993</v>
      </c>
      <c r="D37" s="5">
        <f>D38+D39+D40</f>
        <v>54218057.019999996</v>
      </c>
      <c r="E37" s="5">
        <f>E38+E39+E40</f>
        <v>53085857.209999993</v>
      </c>
      <c r="F37" s="5">
        <f t="shared" ref="F37:I37" si="18">F38+F39+F40</f>
        <v>53085857.209999993</v>
      </c>
      <c r="G37" s="5">
        <f t="shared" si="18"/>
        <v>53085857.209999993</v>
      </c>
      <c r="H37" s="5">
        <f t="shared" si="18"/>
        <v>53085857.209999993</v>
      </c>
      <c r="I37" s="5">
        <f t="shared" si="18"/>
        <v>53085857.209999993</v>
      </c>
    </row>
    <row r="38" spans="1:9" x14ac:dyDescent="0.25">
      <c r="A38" s="37"/>
      <c r="B38" s="4" t="s">
        <v>14</v>
      </c>
      <c r="C38" s="5">
        <f>D38+E38+F38+G38+H38+I38</f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</row>
    <row r="39" spans="1:9" x14ac:dyDescent="0.25">
      <c r="A39" s="37"/>
      <c r="B39" s="4" t="s">
        <v>15</v>
      </c>
      <c r="C39" s="5">
        <f t="shared" ref="C39" si="19">D39+E39+F39+G39+H39+I39</f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</row>
    <row r="40" spans="1:9" x14ac:dyDescent="0.25">
      <c r="A40" s="37"/>
      <c r="B40" s="4" t="s">
        <v>16</v>
      </c>
      <c r="C40" s="5">
        <f>D40+E40+F40+G40+H40+I40</f>
        <v>319647343.06999993</v>
      </c>
      <c r="D40" s="5">
        <f>КУМИ!E9</f>
        <v>54218057.019999996</v>
      </c>
      <c r="E40" s="5">
        <f>КУМИ!F9</f>
        <v>53085857.209999993</v>
      </c>
      <c r="F40" s="5">
        <f>КУМИ!G9</f>
        <v>53085857.209999993</v>
      </c>
      <c r="G40" s="5">
        <f>КУМИ!H9</f>
        <v>53085857.209999993</v>
      </c>
      <c r="H40" s="5">
        <f>КУМИ!I9</f>
        <v>53085857.209999993</v>
      </c>
      <c r="I40" s="5">
        <f>КУМИ!J9</f>
        <v>53085857.209999993</v>
      </c>
    </row>
    <row r="41" spans="1:9" x14ac:dyDescent="0.25">
      <c r="A41" s="38" t="s">
        <v>23</v>
      </c>
      <c r="B41" s="38"/>
      <c r="C41" s="38"/>
      <c r="D41" s="38"/>
      <c r="E41" s="38"/>
      <c r="F41" s="38"/>
      <c r="G41" s="38"/>
      <c r="H41" s="38"/>
      <c r="I41" s="38"/>
    </row>
    <row r="42" spans="1:9" x14ac:dyDescent="0.25">
      <c r="A42" s="37" t="s">
        <v>12</v>
      </c>
      <c r="B42" s="4" t="s">
        <v>13</v>
      </c>
      <c r="C42" s="5">
        <f>C43+C44+C45</f>
        <v>1848017500.5</v>
      </c>
      <c r="D42" s="5">
        <f t="shared" ref="D42:I42" si="20">D43+D44+D45</f>
        <v>319532585.30000001</v>
      </c>
      <c r="E42" s="5">
        <f t="shared" si="20"/>
        <v>305696983.04000002</v>
      </c>
      <c r="F42" s="5">
        <f t="shared" si="20"/>
        <v>305696983.04000002</v>
      </c>
      <c r="G42" s="5">
        <f t="shared" si="20"/>
        <v>305696983.04000002</v>
      </c>
      <c r="H42" s="5">
        <f t="shared" si="20"/>
        <v>305696983.04000002</v>
      </c>
      <c r="I42" s="5">
        <f t="shared" si="20"/>
        <v>305696983.04000002</v>
      </c>
    </row>
    <row r="43" spans="1:9" x14ac:dyDescent="0.25">
      <c r="A43" s="37"/>
      <c r="B43" s="4" t="s">
        <v>14</v>
      </c>
      <c r="C43" s="5">
        <f>D43+E43+F43+G43+H43+I43</f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</row>
    <row r="44" spans="1:9" x14ac:dyDescent="0.25">
      <c r="A44" s="37"/>
      <c r="B44" s="4" t="s">
        <v>15</v>
      </c>
      <c r="C44" s="5">
        <f t="shared" ref="C44:C45" si="21">D44+E44+F44+G44+H44+I44</f>
        <v>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</row>
    <row r="45" spans="1:9" x14ac:dyDescent="0.25">
      <c r="A45" s="37"/>
      <c r="B45" s="4" t="s">
        <v>16</v>
      </c>
      <c r="C45" s="5">
        <f t="shared" si="21"/>
        <v>1848017500.5</v>
      </c>
      <c r="D45" s="5">
        <f>СМУ!E9</f>
        <v>319532585.30000001</v>
      </c>
      <c r="E45" s="5">
        <f>СМУ!F9</f>
        <v>305696983.04000002</v>
      </c>
      <c r="F45" s="5">
        <f>СМУ!G9</f>
        <v>305696983.04000002</v>
      </c>
      <c r="G45" s="5">
        <f>СМУ!H9</f>
        <v>305696983.04000002</v>
      </c>
      <c r="H45" s="5">
        <f>СМУ!I9</f>
        <v>305696983.04000002</v>
      </c>
      <c r="I45" s="5">
        <f>СМУ!J9</f>
        <v>305696983.04000002</v>
      </c>
    </row>
    <row r="48" spans="1:9" s="31" customFormat="1" ht="18.75" x14ac:dyDescent="0.3">
      <c r="A48" s="31" t="s">
        <v>88</v>
      </c>
      <c r="C48" s="32"/>
      <c r="D48" s="32"/>
      <c r="E48" s="32"/>
      <c r="F48" s="32"/>
      <c r="G48" s="32"/>
      <c r="H48" s="32" t="s">
        <v>89</v>
      </c>
      <c r="I48" s="32"/>
    </row>
  </sheetData>
  <mergeCells count="21">
    <mergeCell ref="H1:I1"/>
    <mergeCell ref="D5:I5"/>
    <mergeCell ref="B5:B7"/>
    <mergeCell ref="D6:I6"/>
    <mergeCell ref="A8:I8"/>
    <mergeCell ref="A3:I4"/>
    <mergeCell ref="A15:A19"/>
    <mergeCell ref="A9:A13"/>
    <mergeCell ref="C5:C7"/>
    <mergeCell ref="A42:A45"/>
    <mergeCell ref="A37:A40"/>
    <mergeCell ref="A41:I41"/>
    <mergeCell ref="A27:A30"/>
    <mergeCell ref="A31:I31"/>
    <mergeCell ref="A32:A35"/>
    <mergeCell ref="A36:I36"/>
    <mergeCell ref="A14:I14"/>
    <mergeCell ref="A20:I20"/>
    <mergeCell ref="A21:A25"/>
    <mergeCell ref="A26:I26"/>
    <mergeCell ref="A5:A7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79391-F20F-48B0-B2FA-EDBF4C1CF5FD}">
  <sheetPr>
    <tabColor rgb="FF00B050"/>
  </sheetPr>
  <dimension ref="A1:J31"/>
  <sheetViews>
    <sheetView tabSelected="1" view="pageBreakPreview" zoomScale="60" zoomScaleNormal="100" workbookViewId="0">
      <pane xSplit="3" ySplit="7" topLeftCell="D8" activePane="bottomRight" state="frozen"/>
      <selection pane="topRight" activeCell="D1" sqref="D1"/>
      <selection pane="bottomLeft" activeCell="A7" sqref="A7"/>
      <selection pane="bottomRight" activeCell="E22" sqref="E22"/>
    </sheetView>
  </sheetViews>
  <sheetFormatPr defaultRowHeight="15" x14ac:dyDescent="0.25"/>
  <cols>
    <col min="1" max="1" width="4.7109375" customWidth="1"/>
    <col min="2" max="2" width="18.28515625" customWidth="1"/>
    <col min="3" max="3" width="16.7109375" customWidth="1"/>
    <col min="4" max="4" width="14.42578125" customWidth="1"/>
    <col min="5" max="6" width="13.28515625" customWidth="1"/>
    <col min="7" max="7" width="14.7109375" customWidth="1"/>
    <col min="8" max="8" width="12.140625" customWidth="1"/>
    <col min="9" max="9" width="12.5703125" customWidth="1"/>
    <col min="10" max="10" width="12.28515625" customWidth="1"/>
  </cols>
  <sheetData>
    <row r="1" spans="1:10" ht="61.5" customHeight="1" x14ac:dyDescent="0.25">
      <c r="H1" s="46" t="s">
        <v>85</v>
      </c>
      <c r="I1" s="46"/>
      <c r="J1" s="46"/>
    </row>
    <row r="2" spans="1:10" ht="15.75" x14ac:dyDescent="0.25">
      <c r="A2" s="13"/>
      <c r="B2" s="13"/>
      <c r="C2" s="13"/>
      <c r="D2" s="13"/>
      <c r="E2" s="13"/>
      <c r="F2" s="13"/>
      <c r="G2" s="13"/>
      <c r="H2" s="13"/>
      <c r="I2" s="13"/>
      <c r="J2" s="14" t="s">
        <v>25</v>
      </c>
    </row>
    <row r="3" spans="1:10" ht="15.75" x14ac:dyDescent="0.25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</row>
    <row r="4" spans="1:10" ht="15.75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ht="17.25" customHeight="1" x14ac:dyDescent="0.25">
      <c r="A5" s="36" t="s">
        <v>28</v>
      </c>
      <c r="B5" s="36" t="s">
        <v>29</v>
      </c>
      <c r="C5" s="36" t="s">
        <v>30</v>
      </c>
      <c r="D5" s="36" t="s">
        <v>31</v>
      </c>
      <c r="E5" s="36" t="s">
        <v>32</v>
      </c>
      <c r="F5" s="36"/>
      <c r="G5" s="36"/>
      <c r="H5" s="36"/>
      <c r="I5" s="36"/>
      <c r="J5" s="36"/>
    </row>
    <row r="6" spans="1:10" ht="18.75" customHeight="1" x14ac:dyDescent="0.25">
      <c r="A6" s="36"/>
      <c r="B6" s="36"/>
      <c r="C6" s="36"/>
      <c r="D6" s="36"/>
      <c r="E6" s="11">
        <v>2026</v>
      </c>
      <c r="F6" s="11">
        <v>2027</v>
      </c>
      <c r="G6" s="11">
        <v>2028</v>
      </c>
      <c r="H6" s="11">
        <v>2029</v>
      </c>
      <c r="I6" s="11">
        <v>2030</v>
      </c>
      <c r="J6" s="11">
        <v>2031</v>
      </c>
    </row>
    <row r="7" spans="1:10" x14ac:dyDescent="0.25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</row>
    <row r="8" spans="1:10" ht="25.5" x14ac:dyDescent="0.25">
      <c r="A8" s="42" t="s">
        <v>33</v>
      </c>
      <c r="B8" s="43"/>
      <c r="C8" s="36" t="s">
        <v>90</v>
      </c>
      <c r="D8" s="12" t="s">
        <v>13</v>
      </c>
      <c r="E8" s="12">
        <f>E9+E10+E11</f>
        <v>31623000</v>
      </c>
      <c r="F8" s="12">
        <f>F9+F10+F11</f>
        <v>6593407</v>
      </c>
      <c r="G8" s="12">
        <f t="shared" ref="G8:J8" si="0">G9+G10+G11</f>
        <v>6593407</v>
      </c>
      <c r="H8" s="12">
        <f t="shared" si="0"/>
        <v>0</v>
      </c>
      <c r="I8" s="12">
        <f t="shared" si="0"/>
        <v>0</v>
      </c>
      <c r="J8" s="12">
        <f t="shared" si="0"/>
        <v>0</v>
      </c>
    </row>
    <row r="9" spans="1:10" ht="38.25" x14ac:dyDescent="0.25">
      <c r="A9" s="44"/>
      <c r="B9" s="45"/>
      <c r="C9" s="36"/>
      <c r="D9" s="3" t="s">
        <v>35</v>
      </c>
      <c r="E9" s="3">
        <f>E13+E21</f>
        <v>27940000</v>
      </c>
      <c r="F9" s="3">
        <f>F13+F21</f>
        <v>6000000</v>
      </c>
      <c r="G9" s="3">
        <f>G13+G21</f>
        <v>6000000</v>
      </c>
      <c r="H9" s="3">
        <f>H13+H21</f>
        <v>0</v>
      </c>
      <c r="I9" s="3">
        <f>I13+I21</f>
        <v>0</v>
      </c>
      <c r="J9" s="3">
        <f>J13+J21</f>
        <v>0</v>
      </c>
    </row>
    <row r="10" spans="1:10" ht="38.25" x14ac:dyDescent="0.25">
      <c r="A10" s="44"/>
      <c r="B10" s="45"/>
      <c r="C10" s="36"/>
      <c r="D10" s="3" t="s">
        <v>36</v>
      </c>
      <c r="E10" s="3">
        <f>E14+E22</f>
        <v>0</v>
      </c>
      <c r="F10" s="3">
        <f>F14+F22</f>
        <v>593407</v>
      </c>
      <c r="G10" s="3">
        <f>G14+G22</f>
        <v>593407</v>
      </c>
      <c r="H10" s="3">
        <f>H14+H22</f>
        <v>0</v>
      </c>
      <c r="I10" s="3">
        <f>I14+I22</f>
        <v>0</v>
      </c>
      <c r="J10" s="3">
        <f>J14+J22</f>
        <v>0</v>
      </c>
    </row>
    <row r="11" spans="1:10" ht="38.25" x14ac:dyDescent="0.25">
      <c r="A11" s="44"/>
      <c r="B11" s="45"/>
      <c r="C11" s="36"/>
      <c r="D11" s="3" t="s">
        <v>37</v>
      </c>
      <c r="E11" s="3">
        <f>E15+E23</f>
        <v>3683000</v>
      </c>
      <c r="F11" s="3">
        <f>F15+F23</f>
        <v>0</v>
      </c>
      <c r="G11" s="3">
        <f>G15+G23</f>
        <v>0</v>
      </c>
      <c r="H11" s="3">
        <f>H15+H23</f>
        <v>0</v>
      </c>
      <c r="I11" s="3">
        <f>I15+I23</f>
        <v>0</v>
      </c>
      <c r="J11" s="3">
        <f>J15+J23</f>
        <v>0</v>
      </c>
    </row>
    <row r="12" spans="1:10" ht="25.5" customHeight="1" x14ac:dyDescent="0.25">
      <c r="A12" s="69">
        <v>1</v>
      </c>
      <c r="B12" s="72" t="s">
        <v>43</v>
      </c>
      <c r="C12" s="36" t="s">
        <v>90</v>
      </c>
      <c r="D12" s="12" t="s">
        <v>13</v>
      </c>
      <c r="E12" s="12">
        <f>E13+E14+E15</f>
        <v>0</v>
      </c>
      <c r="F12" s="12">
        <f>F13+F14+F15</f>
        <v>6593407</v>
      </c>
      <c r="G12" s="12">
        <f>G13+G14+G15</f>
        <v>6593407</v>
      </c>
      <c r="H12" s="12">
        <f t="shared" ref="H12" si="1">H13+H14+H15</f>
        <v>0</v>
      </c>
      <c r="I12" s="12">
        <f>I13+I14+I15</f>
        <v>0</v>
      </c>
      <c r="J12" s="12">
        <f>J13+J14+J15</f>
        <v>0</v>
      </c>
    </row>
    <row r="13" spans="1:10" x14ac:dyDescent="0.25">
      <c r="A13" s="70"/>
      <c r="B13" s="73"/>
      <c r="C13" s="36"/>
      <c r="D13" s="3" t="s">
        <v>39</v>
      </c>
      <c r="E13" s="3">
        <f>E17</f>
        <v>0</v>
      </c>
      <c r="F13" s="3">
        <f t="shared" ref="F13:J13" si="2">F17</f>
        <v>6000000</v>
      </c>
      <c r="G13" s="3">
        <f t="shared" si="2"/>
        <v>6000000</v>
      </c>
      <c r="H13" s="3">
        <f t="shared" si="2"/>
        <v>0</v>
      </c>
      <c r="I13" s="3">
        <f t="shared" si="2"/>
        <v>0</v>
      </c>
      <c r="J13" s="3">
        <f t="shared" si="2"/>
        <v>0</v>
      </c>
    </row>
    <row r="14" spans="1:10" x14ac:dyDescent="0.25">
      <c r="A14" s="70"/>
      <c r="B14" s="73"/>
      <c r="C14" s="36"/>
      <c r="D14" s="3" t="s">
        <v>40</v>
      </c>
      <c r="E14" s="3">
        <f t="shared" ref="E14:J15" si="3">E18</f>
        <v>0</v>
      </c>
      <c r="F14" s="3">
        <f>F18</f>
        <v>593407</v>
      </c>
      <c r="G14" s="3">
        <f t="shared" si="3"/>
        <v>593407</v>
      </c>
      <c r="H14" s="3">
        <f t="shared" si="3"/>
        <v>0</v>
      </c>
      <c r="I14" s="3">
        <f t="shared" si="3"/>
        <v>0</v>
      </c>
      <c r="J14" s="3">
        <f t="shared" si="3"/>
        <v>0</v>
      </c>
    </row>
    <row r="15" spans="1:10" x14ac:dyDescent="0.25">
      <c r="A15" s="70"/>
      <c r="B15" s="73"/>
      <c r="C15" s="36"/>
      <c r="D15" s="3" t="s">
        <v>41</v>
      </c>
      <c r="E15" s="3">
        <f t="shared" si="3"/>
        <v>0</v>
      </c>
      <c r="F15" s="3">
        <f t="shared" si="3"/>
        <v>0</v>
      </c>
      <c r="G15" s="3">
        <f t="shared" si="3"/>
        <v>0</v>
      </c>
      <c r="H15" s="3">
        <f t="shared" si="3"/>
        <v>0</v>
      </c>
      <c r="I15" s="3">
        <f t="shared" si="3"/>
        <v>0</v>
      </c>
      <c r="J15" s="3">
        <f t="shared" si="3"/>
        <v>0</v>
      </c>
    </row>
    <row r="16" spans="1:10" ht="25.5" x14ac:dyDescent="0.25">
      <c r="A16" s="70"/>
      <c r="B16" s="73"/>
      <c r="C16" s="75" t="s">
        <v>34</v>
      </c>
      <c r="D16" s="12" t="s">
        <v>13</v>
      </c>
      <c r="E16" s="3">
        <f>SUM(E17:E19)</f>
        <v>0</v>
      </c>
      <c r="F16" s="3">
        <f t="shared" ref="F16:J16" si="4">SUM(F17:F19)</f>
        <v>6593407</v>
      </c>
      <c r="G16" s="3">
        <f t="shared" si="4"/>
        <v>6593407</v>
      </c>
      <c r="H16" s="3">
        <f t="shared" si="4"/>
        <v>0</v>
      </c>
      <c r="I16" s="3">
        <f t="shared" si="4"/>
        <v>0</v>
      </c>
      <c r="J16" s="3">
        <f t="shared" si="4"/>
        <v>0</v>
      </c>
    </row>
    <row r="17" spans="1:10" x14ac:dyDescent="0.25">
      <c r="A17" s="70"/>
      <c r="B17" s="73"/>
      <c r="C17" s="76"/>
      <c r="D17" s="3" t="s">
        <v>39</v>
      </c>
      <c r="E17" s="3">
        <v>0</v>
      </c>
      <c r="F17" s="3">
        <v>6000000</v>
      </c>
      <c r="G17" s="3">
        <v>6000000</v>
      </c>
      <c r="H17" s="3">
        <v>0</v>
      </c>
      <c r="I17" s="3">
        <v>0</v>
      </c>
      <c r="J17" s="3">
        <v>0</v>
      </c>
    </row>
    <row r="18" spans="1:10" x14ac:dyDescent="0.25">
      <c r="A18" s="70"/>
      <c r="B18" s="73"/>
      <c r="C18" s="76"/>
      <c r="D18" s="3" t="s">
        <v>40</v>
      </c>
      <c r="E18" s="3">
        <v>0</v>
      </c>
      <c r="F18" s="3">
        <v>593407</v>
      </c>
      <c r="G18" s="3">
        <v>593407</v>
      </c>
      <c r="H18" s="3">
        <v>0</v>
      </c>
      <c r="I18" s="3">
        <v>0</v>
      </c>
      <c r="J18" s="3">
        <v>0</v>
      </c>
    </row>
    <row r="19" spans="1:10" x14ac:dyDescent="0.25">
      <c r="A19" s="71"/>
      <c r="B19" s="74"/>
      <c r="C19" s="77"/>
      <c r="D19" s="3" t="s">
        <v>41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</row>
    <row r="20" spans="1:10" ht="23.25" customHeight="1" x14ac:dyDescent="0.25">
      <c r="A20" s="39">
        <v>2</v>
      </c>
      <c r="B20" s="47" t="s">
        <v>44</v>
      </c>
      <c r="C20" s="36" t="s">
        <v>90</v>
      </c>
      <c r="D20" s="12" t="s">
        <v>13</v>
      </c>
      <c r="E20" s="12">
        <f>SUM(E21:E23)</f>
        <v>31623000</v>
      </c>
      <c r="F20" s="12">
        <f t="shared" ref="F20:J20" si="5">SUM(F21:F23)</f>
        <v>0</v>
      </c>
      <c r="G20" s="12">
        <f t="shared" si="5"/>
        <v>0</v>
      </c>
      <c r="H20" s="12">
        <f t="shared" si="5"/>
        <v>0</v>
      </c>
      <c r="I20" s="12">
        <f t="shared" si="5"/>
        <v>0</v>
      </c>
      <c r="J20" s="12">
        <f t="shared" si="5"/>
        <v>0</v>
      </c>
    </row>
    <row r="21" spans="1:10" x14ac:dyDescent="0.25">
      <c r="A21" s="39"/>
      <c r="B21" s="47"/>
      <c r="C21" s="36"/>
      <c r="D21" s="3" t="s">
        <v>39</v>
      </c>
      <c r="E21" s="3">
        <f>E25+E29</f>
        <v>27940000</v>
      </c>
      <c r="F21" s="3">
        <f t="shared" ref="F21:J21" si="6">F25+F29</f>
        <v>0</v>
      </c>
      <c r="G21" s="3">
        <f t="shared" si="6"/>
        <v>0</v>
      </c>
      <c r="H21" s="3">
        <f t="shared" si="6"/>
        <v>0</v>
      </c>
      <c r="I21" s="3">
        <f t="shared" si="6"/>
        <v>0</v>
      </c>
      <c r="J21" s="3">
        <f t="shared" si="6"/>
        <v>0</v>
      </c>
    </row>
    <row r="22" spans="1:10" x14ac:dyDescent="0.25">
      <c r="A22" s="39"/>
      <c r="B22" s="47"/>
      <c r="C22" s="36"/>
      <c r="D22" s="3" t="s">
        <v>40</v>
      </c>
      <c r="E22" s="3">
        <f t="shared" ref="E22:J23" si="7">E26+E30</f>
        <v>0</v>
      </c>
      <c r="F22" s="3">
        <f t="shared" si="7"/>
        <v>0</v>
      </c>
      <c r="G22" s="3">
        <f t="shared" si="7"/>
        <v>0</v>
      </c>
      <c r="H22" s="3">
        <f t="shared" si="7"/>
        <v>0</v>
      </c>
      <c r="I22" s="3">
        <f t="shared" si="7"/>
        <v>0</v>
      </c>
      <c r="J22" s="3">
        <f t="shared" si="7"/>
        <v>0</v>
      </c>
    </row>
    <row r="23" spans="1:10" x14ac:dyDescent="0.25">
      <c r="A23" s="39"/>
      <c r="B23" s="47"/>
      <c r="C23" s="36"/>
      <c r="D23" s="3" t="s">
        <v>41</v>
      </c>
      <c r="E23" s="3">
        <f t="shared" si="7"/>
        <v>3683000</v>
      </c>
      <c r="F23" s="3">
        <f>F27+F31</f>
        <v>0</v>
      </c>
      <c r="G23" s="3">
        <f t="shared" si="7"/>
        <v>0</v>
      </c>
      <c r="H23" s="3">
        <f t="shared" si="7"/>
        <v>0</v>
      </c>
      <c r="I23" s="3">
        <f t="shared" si="7"/>
        <v>0</v>
      </c>
      <c r="J23" s="3">
        <f t="shared" si="7"/>
        <v>0</v>
      </c>
    </row>
    <row r="24" spans="1:10" s="10" customFormat="1" ht="25.5" x14ac:dyDescent="0.25">
      <c r="A24" s="39"/>
      <c r="B24" s="47"/>
      <c r="C24" s="36" t="s">
        <v>38</v>
      </c>
      <c r="D24" s="12" t="s">
        <v>13</v>
      </c>
      <c r="E24" s="12">
        <f>SUM(E25:E27)</f>
        <v>10000000</v>
      </c>
      <c r="F24" s="12">
        <f t="shared" ref="F24:J24" si="8">SUM(F25:F27)</f>
        <v>0</v>
      </c>
      <c r="G24" s="12">
        <f t="shared" si="8"/>
        <v>0</v>
      </c>
      <c r="H24" s="12">
        <f t="shared" si="8"/>
        <v>0</v>
      </c>
      <c r="I24" s="12">
        <f t="shared" si="8"/>
        <v>0</v>
      </c>
      <c r="J24" s="12">
        <f t="shared" si="8"/>
        <v>0</v>
      </c>
    </row>
    <row r="25" spans="1:10" x14ac:dyDescent="0.25">
      <c r="A25" s="39"/>
      <c r="B25" s="47"/>
      <c r="C25" s="36"/>
      <c r="D25" s="3" t="s">
        <v>39</v>
      </c>
      <c r="E25" s="3">
        <v>9000000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39"/>
      <c r="B26" s="47"/>
      <c r="C26" s="36"/>
      <c r="D26" s="3" t="s">
        <v>40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</row>
    <row r="27" spans="1:10" x14ac:dyDescent="0.25">
      <c r="A27" s="39"/>
      <c r="B27" s="47"/>
      <c r="C27" s="36"/>
      <c r="D27" s="3" t="s">
        <v>41</v>
      </c>
      <c r="E27" s="3">
        <v>1000000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</row>
    <row r="28" spans="1:10" s="10" customFormat="1" ht="25.5" x14ac:dyDescent="0.25">
      <c r="A28" s="39"/>
      <c r="B28" s="47"/>
      <c r="C28" s="36" t="s">
        <v>42</v>
      </c>
      <c r="D28" s="12" t="s">
        <v>13</v>
      </c>
      <c r="E28" s="12">
        <f>E29+E30+E31</f>
        <v>21623000</v>
      </c>
      <c r="F28" s="12">
        <f t="shared" ref="F28:J28" si="9">F29+F30+F31</f>
        <v>0</v>
      </c>
      <c r="G28" s="12">
        <f t="shared" si="9"/>
        <v>0</v>
      </c>
      <c r="H28" s="12">
        <f t="shared" si="9"/>
        <v>0</v>
      </c>
      <c r="I28" s="12">
        <f t="shared" si="9"/>
        <v>0</v>
      </c>
      <c r="J28" s="12">
        <f t="shared" si="9"/>
        <v>0</v>
      </c>
    </row>
    <row r="29" spans="1:10" x14ac:dyDescent="0.25">
      <c r="A29" s="39"/>
      <c r="B29" s="47"/>
      <c r="C29" s="36"/>
      <c r="D29" s="3" t="s">
        <v>39</v>
      </c>
      <c r="E29" s="3">
        <v>18940000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</row>
    <row r="30" spans="1:10" x14ac:dyDescent="0.25">
      <c r="A30" s="39"/>
      <c r="B30" s="47"/>
      <c r="C30" s="36"/>
      <c r="D30" s="3" t="s">
        <v>40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</row>
    <row r="31" spans="1:10" x14ac:dyDescent="0.25">
      <c r="A31" s="39"/>
      <c r="B31" s="47"/>
      <c r="C31" s="36"/>
      <c r="D31" s="3" t="s">
        <v>41</v>
      </c>
      <c r="E31" s="3">
        <v>2683000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</row>
  </sheetData>
  <mergeCells count="18">
    <mergeCell ref="C16:C19"/>
    <mergeCell ref="A20:A31"/>
    <mergeCell ref="B20:B31"/>
    <mergeCell ref="C20:C23"/>
    <mergeCell ref="C24:C27"/>
    <mergeCell ref="C28:C31"/>
    <mergeCell ref="D5:D6"/>
    <mergeCell ref="E5:J5"/>
    <mergeCell ref="A8:B11"/>
    <mergeCell ref="H1:J1"/>
    <mergeCell ref="C12:C15"/>
    <mergeCell ref="C8:C11"/>
    <mergeCell ref="A3:J3"/>
    <mergeCell ref="A5:A6"/>
    <mergeCell ref="B5:B6"/>
    <mergeCell ref="C5:C6"/>
    <mergeCell ref="A12:A19"/>
    <mergeCell ref="B12:B19"/>
  </mergeCells>
  <pageMargins left="0.7" right="0.7" top="0.75" bottom="0.75" header="0.3" footer="0.3"/>
  <pageSetup paperSize="9" scale="98" orientation="landscape" verticalDpi="0" r:id="rId1"/>
  <rowBreaks count="1" manualBreakCount="1">
    <brk id="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A6934-9737-4998-B9EF-B67CD2DD12D2}">
  <sheetPr>
    <tabColor rgb="FFFFFF00"/>
  </sheetPr>
  <dimension ref="A1:J18"/>
  <sheetViews>
    <sheetView workbookViewId="0">
      <selection activeCell="B13" sqref="B13:B14"/>
    </sheetView>
  </sheetViews>
  <sheetFormatPr defaultRowHeight="15" x14ac:dyDescent="0.25"/>
  <cols>
    <col min="1" max="1" width="4.28515625" customWidth="1"/>
    <col min="2" max="2" width="25.42578125" customWidth="1"/>
    <col min="3" max="3" width="19.7109375" customWidth="1"/>
    <col min="4" max="4" width="12" customWidth="1"/>
    <col min="5" max="5" width="13.42578125" customWidth="1"/>
    <col min="6" max="6" width="13.28515625" customWidth="1"/>
    <col min="7" max="8" width="13" customWidth="1"/>
    <col min="9" max="9" width="12" customWidth="1"/>
    <col min="10" max="10" width="12.5703125" customWidth="1"/>
  </cols>
  <sheetData>
    <row r="1" spans="1:10" ht="15.75" x14ac:dyDescent="0.25">
      <c r="A1" s="15"/>
      <c r="B1" s="15"/>
      <c r="C1" s="15"/>
      <c r="D1" s="15"/>
      <c r="E1" s="15"/>
      <c r="F1" s="15"/>
      <c r="G1" s="15"/>
      <c r="H1" s="15"/>
      <c r="I1" s="15"/>
      <c r="J1" s="14" t="s">
        <v>25</v>
      </c>
    </row>
    <row r="2" spans="1:10" ht="30" customHeight="1" x14ac:dyDescent="0.25">
      <c r="A2" s="41" t="s">
        <v>53</v>
      </c>
      <c r="B2" s="41"/>
      <c r="C2" s="41"/>
      <c r="D2" s="41"/>
      <c r="E2" s="41"/>
      <c r="F2" s="41"/>
      <c r="G2" s="41"/>
      <c r="H2" s="41"/>
      <c r="I2" s="41"/>
      <c r="J2" s="41"/>
    </row>
    <row r="4" spans="1:10" ht="16.5" customHeight="1" x14ac:dyDescent="0.25">
      <c r="A4" s="37" t="s">
        <v>28</v>
      </c>
      <c r="B4" s="37" t="s">
        <v>29</v>
      </c>
      <c r="C4" s="37" t="s">
        <v>30</v>
      </c>
      <c r="D4" s="37" t="s">
        <v>31</v>
      </c>
      <c r="E4" s="36" t="s">
        <v>32</v>
      </c>
      <c r="F4" s="36"/>
      <c r="G4" s="36"/>
      <c r="H4" s="36"/>
      <c r="I4" s="36"/>
      <c r="J4" s="36"/>
    </row>
    <row r="5" spans="1:10" ht="21.75" customHeight="1" x14ac:dyDescent="0.25">
      <c r="A5" s="37"/>
      <c r="B5" s="37"/>
      <c r="C5" s="37"/>
      <c r="D5" s="37"/>
      <c r="E5" s="11">
        <v>2026</v>
      </c>
      <c r="F5" s="11">
        <v>2027</v>
      </c>
      <c r="G5" s="11">
        <v>2028</v>
      </c>
      <c r="H5" s="11">
        <v>2029</v>
      </c>
      <c r="I5" s="11">
        <v>2030</v>
      </c>
      <c r="J5" s="11">
        <v>2031</v>
      </c>
    </row>
    <row r="6" spans="1:10" x14ac:dyDescent="0.25">
      <c r="A6" s="7">
        <v>1</v>
      </c>
      <c r="B6" s="7">
        <v>2</v>
      </c>
      <c r="C6" s="7">
        <v>3</v>
      </c>
      <c r="D6" s="7">
        <v>4</v>
      </c>
      <c r="E6" s="11">
        <v>5</v>
      </c>
      <c r="F6" s="11">
        <v>6</v>
      </c>
      <c r="G6" s="11">
        <v>7</v>
      </c>
      <c r="H6" s="11">
        <v>8</v>
      </c>
      <c r="I6" s="11">
        <v>9</v>
      </c>
      <c r="J6" s="11">
        <v>10</v>
      </c>
    </row>
    <row r="7" spans="1:10" ht="25.5" x14ac:dyDescent="0.25">
      <c r="A7" s="50" t="s">
        <v>19</v>
      </c>
      <c r="B7" s="51"/>
      <c r="C7" s="37" t="s">
        <v>20</v>
      </c>
      <c r="D7" s="8" t="s">
        <v>13</v>
      </c>
      <c r="E7" s="16">
        <f>E9+E13+E15+E17+E11</f>
        <v>23496223.109999999</v>
      </c>
      <c r="F7" s="16">
        <f t="shared" ref="F7:J8" si="0">F9+F13+F15+F17+F11</f>
        <v>23496223.109999999</v>
      </c>
      <c r="G7" s="16">
        <f t="shared" si="0"/>
        <v>23496223.109999999</v>
      </c>
      <c r="H7" s="16">
        <f t="shared" si="0"/>
        <v>23496223.109999999</v>
      </c>
      <c r="I7" s="16">
        <f t="shared" si="0"/>
        <v>23496223.109999999</v>
      </c>
      <c r="J7" s="16">
        <f t="shared" si="0"/>
        <v>23496223.109999999</v>
      </c>
    </row>
    <row r="8" spans="1:10" ht="38.25" x14ac:dyDescent="0.25">
      <c r="A8" s="52"/>
      <c r="B8" s="53"/>
      <c r="C8" s="37"/>
      <c r="D8" s="7" t="s">
        <v>36</v>
      </c>
      <c r="E8" s="17">
        <f>E10+E14+E16+E18+E12</f>
        <v>23496223.109999999</v>
      </c>
      <c r="F8" s="17">
        <f t="shared" si="0"/>
        <v>23496223.109999999</v>
      </c>
      <c r="G8" s="17">
        <f t="shared" si="0"/>
        <v>23496223.109999999</v>
      </c>
      <c r="H8" s="17">
        <f t="shared" si="0"/>
        <v>23496223.109999999</v>
      </c>
      <c r="I8" s="17">
        <f t="shared" si="0"/>
        <v>23496223.109999999</v>
      </c>
      <c r="J8" s="17">
        <f t="shared" si="0"/>
        <v>23496223.109999999</v>
      </c>
    </row>
    <row r="9" spans="1:10" ht="25.5" x14ac:dyDescent="0.25">
      <c r="A9" s="37">
        <v>1</v>
      </c>
      <c r="B9" s="49" t="s">
        <v>46</v>
      </c>
      <c r="C9" s="37" t="s">
        <v>20</v>
      </c>
      <c r="D9" s="8" t="s">
        <v>13</v>
      </c>
      <c r="E9" s="16">
        <f>E10</f>
        <v>21496223.109999999</v>
      </c>
      <c r="F9" s="16">
        <f t="shared" ref="F9:J9" si="1">F10</f>
        <v>21496223.109999999</v>
      </c>
      <c r="G9" s="16">
        <f t="shared" si="1"/>
        <v>21496223.109999999</v>
      </c>
      <c r="H9" s="16">
        <f t="shared" si="1"/>
        <v>21496223.109999999</v>
      </c>
      <c r="I9" s="16">
        <f t="shared" si="1"/>
        <v>21496223.109999999</v>
      </c>
      <c r="J9" s="16">
        <f t="shared" si="1"/>
        <v>21496223.109999999</v>
      </c>
    </row>
    <row r="10" spans="1:10" x14ac:dyDescent="0.25">
      <c r="A10" s="37"/>
      <c r="B10" s="49"/>
      <c r="C10" s="37"/>
      <c r="D10" s="7" t="s">
        <v>40</v>
      </c>
      <c r="E10" s="17">
        <v>21496223.109999999</v>
      </c>
      <c r="F10" s="17">
        <v>21496223.109999999</v>
      </c>
      <c r="G10" s="17">
        <v>21496223.109999999</v>
      </c>
      <c r="H10" s="17">
        <v>21496223.109999999</v>
      </c>
      <c r="I10" s="17">
        <v>21496223.109999999</v>
      </c>
      <c r="J10" s="17">
        <v>21496223.109999999</v>
      </c>
    </row>
    <row r="11" spans="1:10" ht="33" customHeight="1" x14ac:dyDescent="0.25">
      <c r="A11" s="33">
        <v>2</v>
      </c>
      <c r="B11" s="55" t="s">
        <v>47</v>
      </c>
      <c r="C11" s="33" t="s">
        <v>48</v>
      </c>
      <c r="D11" s="8" t="s">
        <v>13</v>
      </c>
      <c r="E11" s="16">
        <f>E12</f>
        <v>1000000</v>
      </c>
      <c r="F11" s="16">
        <f t="shared" ref="F11:J11" si="2">F12</f>
        <v>1000000</v>
      </c>
      <c r="G11" s="16">
        <f t="shared" si="2"/>
        <v>1000000</v>
      </c>
      <c r="H11" s="16">
        <f t="shared" si="2"/>
        <v>1000000</v>
      </c>
      <c r="I11" s="16">
        <f t="shared" si="2"/>
        <v>1000000</v>
      </c>
      <c r="J11" s="16">
        <f t="shared" si="2"/>
        <v>1000000</v>
      </c>
    </row>
    <row r="12" spans="1:10" ht="24" customHeight="1" x14ac:dyDescent="0.25">
      <c r="A12" s="35"/>
      <c r="B12" s="56"/>
      <c r="C12" s="35"/>
      <c r="D12" s="7" t="s">
        <v>40</v>
      </c>
      <c r="E12" s="17">
        <v>1000000</v>
      </c>
      <c r="F12" s="17">
        <v>1000000</v>
      </c>
      <c r="G12" s="17">
        <v>1000000</v>
      </c>
      <c r="H12" s="17">
        <v>1000000</v>
      </c>
      <c r="I12" s="17">
        <v>1000000</v>
      </c>
      <c r="J12" s="17">
        <v>1000000</v>
      </c>
    </row>
    <row r="13" spans="1:10" ht="25.5" x14ac:dyDescent="0.25">
      <c r="A13" s="37">
        <v>3</v>
      </c>
      <c r="B13" s="49" t="s">
        <v>49</v>
      </c>
      <c r="C13" s="37" t="s">
        <v>20</v>
      </c>
      <c r="D13" s="8" t="s">
        <v>13</v>
      </c>
      <c r="E13" s="16">
        <f>E14</f>
        <v>1000000</v>
      </c>
      <c r="F13" s="16">
        <f t="shared" ref="F13:J13" si="3">F14</f>
        <v>1000000</v>
      </c>
      <c r="G13" s="16">
        <f t="shared" si="3"/>
        <v>1000000</v>
      </c>
      <c r="H13" s="16">
        <f t="shared" si="3"/>
        <v>1000000</v>
      </c>
      <c r="I13" s="16">
        <f t="shared" si="3"/>
        <v>1000000</v>
      </c>
      <c r="J13" s="16">
        <f t="shared" si="3"/>
        <v>1000000</v>
      </c>
    </row>
    <row r="14" spans="1:10" ht="26.25" customHeight="1" x14ac:dyDescent="0.25">
      <c r="A14" s="37"/>
      <c r="B14" s="49"/>
      <c r="C14" s="37"/>
      <c r="D14" s="7" t="s">
        <v>40</v>
      </c>
      <c r="E14" s="17">
        <v>1000000</v>
      </c>
      <c r="F14" s="17">
        <v>1000000</v>
      </c>
      <c r="G14" s="17">
        <v>1000000</v>
      </c>
      <c r="H14" s="17">
        <v>1000000</v>
      </c>
      <c r="I14" s="17">
        <v>1000000</v>
      </c>
      <c r="J14" s="17">
        <v>1000000</v>
      </c>
    </row>
    <row r="15" spans="1:10" ht="57" customHeight="1" x14ac:dyDescent="0.25">
      <c r="A15" s="37">
        <v>4</v>
      </c>
      <c r="B15" s="49" t="s">
        <v>50</v>
      </c>
      <c r="C15" s="54" t="s">
        <v>51</v>
      </c>
      <c r="D15" s="8" t="s">
        <v>13</v>
      </c>
      <c r="E15" s="16">
        <f>E16</f>
        <v>0</v>
      </c>
      <c r="F15" s="16">
        <f t="shared" ref="F15:J15" si="4">F16</f>
        <v>0</v>
      </c>
      <c r="G15" s="16">
        <f t="shared" si="4"/>
        <v>0</v>
      </c>
      <c r="H15" s="16">
        <f t="shared" si="4"/>
        <v>0</v>
      </c>
      <c r="I15" s="16">
        <f t="shared" si="4"/>
        <v>0</v>
      </c>
      <c r="J15" s="16">
        <f t="shared" si="4"/>
        <v>0</v>
      </c>
    </row>
    <row r="16" spans="1:10" ht="63" customHeight="1" x14ac:dyDescent="0.25">
      <c r="A16" s="37"/>
      <c r="B16" s="49"/>
      <c r="C16" s="54"/>
      <c r="D16" s="7" t="s">
        <v>40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</row>
    <row r="17" spans="1:10" ht="25.5" x14ac:dyDescent="0.25">
      <c r="A17" s="37">
        <v>5</v>
      </c>
      <c r="B17" s="49" t="s">
        <v>52</v>
      </c>
      <c r="C17" s="37" t="s">
        <v>20</v>
      </c>
      <c r="D17" s="8" t="s">
        <v>13</v>
      </c>
      <c r="E17" s="16">
        <f>E18</f>
        <v>0</v>
      </c>
      <c r="F17" s="16">
        <f t="shared" ref="F17:J17" si="5">F18</f>
        <v>0</v>
      </c>
      <c r="G17" s="16">
        <f t="shared" si="5"/>
        <v>0</v>
      </c>
      <c r="H17" s="16">
        <f t="shared" si="5"/>
        <v>0</v>
      </c>
      <c r="I17" s="16">
        <f t="shared" si="5"/>
        <v>0</v>
      </c>
      <c r="J17" s="16">
        <f t="shared" si="5"/>
        <v>0</v>
      </c>
    </row>
    <row r="18" spans="1:10" ht="23.25" customHeight="1" x14ac:dyDescent="0.25">
      <c r="A18" s="37"/>
      <c r="B18" s="49"/>
      <c r="C18" s="37"/>
      <c r="D18" s="7" t="s">
        <v>40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</row>
  </sheetData>
  <mergeCells count="23">
    <mergeCell ref="A2:J2"/>
    <mergeCell ref="A13:A14"/>
    <mergeCell ref="B13:B14"/>
    <mergeCell ref="C13:C14"/>
    <mergeCell ref="A15:A16"/>
    <mergeCell ref="B15:B16"/>
    <mergeCell ref="C15:C16"/>
    <mergeCell ref="A9:A10"/>
    <mergeCell ref="B9:B10"/>
    <mergeCell ref="C9:C10"/>
    <mergeCell ref="A11:A12"/>
    <mergeCell ref="B11:B12"/>
    <mergeCell ref="C11:C12"/>
    <mergeCell ref="D4:D5"/>
    <mergeCell ref="E4:J4"/>
    <mergeCell ref="A4:A5"/>
    <mergeCell ref="B4:B5"/>
    <mergeCell ref="C4:C5"/>
    <mergeCell ref="A17:A18"/>
    <mergeCell ref="B17:B18"/>
    <mergeCell ref="C17:C18"/>
    <mergeCell ref="A7:B8"/>
    <mergeCell ref="C7:C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99E5D-447C-4188-9C71-59172EE72AAD}">
  <sheetPr>
    <tabColor rgb="FF00B0F0"/>
  </sheetPr>
  <dimension ref="A1:J17"/>
  <sheetViews>
    <sheetView zoomScaleNormal="100" workbookViewId="0">
      <selection activeCell="F8" sqref="F8"/>
    </sheetView>
  </sheetViews>
  <sheetFormatPr defaultRowHeight="15" x14ac:dyDescent="0.25"/>
  <cols>
    <col min="1" max="1" width="4.42578125" customWidth="1"/>
    <col min="2" max="2" width="23.7109375" customWidth="1"/>
    <col min="3" max="4" width="12.85546875" customWidth="1"/>
    <col min="5" max="5" width="12.42578125" customWidth="1"/>
    <col min="6" max="6" width="12.85546875" customWidth="1"/>
    <col min="7" max="7" width="12.42578125" customWidth="1"/>
    <col min="8" max="8" width="12.5703125" customWidth="1"/>
    <col min="9" max="10" width="12.42578125" customWidth="1"/>
  </cols>
  <sheetData>
    <row r="1" spans="1:10" ht="66.75" customHeight="1" x14ac:dyDescent="0.25">
      <c r="H1" s="46" t="s">
        <v>86</v>
      </c>
      <c r="I1" s="46"/>
      <c r="J1" s="46"/>
    </row>
    <row r="2" spans="1:10" ht="15.75" x14ac:dyDescent="0.25">
      <c r="A2" s="18"/>
      <c r="B2" s="18"/>
      <c r="C2" s="18"/>
      <c r="D2" s="18"/>
      <c r="E2" s="18"/>
      <c r="F2" s="18"/>
      <c r="G2" s="18"/>
      <c r="H2" s="18"/>
      <c r="I2" s="18"/>
      <c r="J2" s="19" t="s">
        <v>25</v>
      </c>
    </row>
    <row r="3" spans="1:10" ht="34.5" customHeight="1" x14ac:dyDescent="0.25">
      <c r="A3" s="41" t="s">
        <v>60</v>
      </c>
      <c r="B3" s="41"/>
      <c r="C3" s="41"/>
      <c r="D3" s="41"/>
      <c r="E3" s="41"/>
      <c r="F3" s="41"/>
      <c r="G3" s="41"/>
      <c r="H3" s="41"/>
      <c r="I3" s="41"/>
      <c r="J3" s="41"/>
    </row>
    <row r="5" spans="1:10" ht="20.25" customHeight="1" x14ac:dyDescent="0.25">
      <c r="A5" s="36" t="s">
        <v>28</v>
      </c>
      <c r="B5" s="36" t="s">
        <v>29</v>
      </c>
      <c r="C5" s="57" t="s">
        <v>30</v>
      </c>
      <c r="D5" s="57" t="s">
        <v>31</v>
      </c>
      <c r="E5" s="57" t="s">
        <v>32</v>
      </c>
      <c r="F5" s="57"/>
      <c r="G5" s="57"/>
      <c r="H5" s="57"/>
      <c r="I5" s="57"/>
      <c r="J5" s="57"/>
    </row>
    <row r="6" spans="1:10" ht="27" customHeight="1" x14ac:dyDescent="0.25">
      <c r="A6" s="36"/>
      <c r="B6" s="36"/>
      <c r="C6" s="57"/>
      <c r="D6" s="57"/>
      <c r="E6" s="11">
        <v>2026</v>
      </c>
      <c r="F6" s="11">
        <v>2027</v>
      </c>
      <c r="G6" s="11">
        <v>2028</v>
      </c>
      <c r="H6" s="11">
        <v>2029</v>
      </c>
      <c r="I6" s="11">
        <v>2030</v>
      </c>
      <c r="J6" s="11">
        <v>2031</v>
      </c>
    </row>
    <row r="7" spans="1:10" x14ac:dyDescent="0.25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</row>
    <row r="8" spans="1:10" ht="25.5" x14ac:dyDescent="0.25">
      <c r="A8" s="42" t="s">
        <v>21</v>
      </c>
      <c r="B8" s="43"/>
      <c r="C8" s="36" t="s">
        <v>54</v>
      </c>
      <c r="D8" s="12" t="s">
        <v>13</v>
      </c>
      <c r="E8" s="12">
        <f>E9</f>
        <v>54218057.019999996</v>
      </c>
      <c r="F8" s="12">
        <f t="shared" ref="F8:J8" si="0">F9</f>
        <v>53085857.209999993</v>
      </c>
      <c r="G8" s="12">
        <f t="shared" si="0"/>
        <v>53085857.209999993</v>
      </c>
      <c r="H8" s="12">
        <f t="shared" si="0"/>
        <v>53085857.209999993</v>
      </c>
      <c r="I8" s="12">
        <f t="shared" si="0"/>
        <v>53085857.209999993</v>
      </c>
      <c r="J8" s="12">
        <f t="shared" si="0"/>
        <v>53085857.209999993</v>
      </c>
    </row>
    <row r="9" spans="1:10" ht="38.25" x14ac:dyDescent="0.25">
      <c r="A9" s="59"/>
      <c r="B9" s="60"/>
      <c r="C9" s="36"/>
      <c r="D9" s="3" t="s">
        <v>36</v>
      </c>
      <c r="E9" s="3">
        <f>E11+E13+E15+E17</f>
        <v>54218057.019999996</v>
      </c>
      <c r="F9" s="3">
        <f t="shared" ref="F9:J9" si="1">F11+F13+F15+F17</f>
        <v>53085857.209999993</v>
      </c>
      <c r="G9" s="3">
        <f t="shared" si="1"/>
        <v>53085857.209999993</v>
      </c>
      <c r="H9" s="3">
        <f t="shared" si="1"/>
        <v>53085857.209999993</v>
      </c>
      <c r="I9" s="3">
        <f t="shared" si="1"/>
        <v>53085857.209999993</v>
      </c>
      <c r="J9" s="3">
        <f t="shared" si="1"/>
        <v>53085857.209999993</v>
      </c>
    </row>
    <row r="10" spans="1:10" ht="25.5" x14ac:dyDescent="0.25">
      <c r="A10" s="57">
        <v>1</v>
      </c>
      <c r="B10" s="57" t="s">
        <v>55</v>
      </c>
      <c r="C10" s="36" t="s">
        <v>54</v>
      </c>
      <c r="D10" s="12" t="s">
        <v>13</v>
      </c>
      <c r="E10" s="12">
        <f>E11</f>
        <v>943200</v>
      </c>
      <c r="F10" s="12">
        <f t="shared" ref="F10:I10" si="2">F11</f>
        <v>823200</v>
      </c>
      <c r="G10" s="12">
        <f t="shared" si="2"/>
        <v>823200</v>
      </c>
      <c r="H10" s="12">
        <f t="shared" si="2"/>
        <v>823200</v>
      </c>
      <c r="I10" s="12">
        <f t="shared" si="2"/>
        <v>823200</v>
      </c>
      <c r="J10" s="12">
        <f>J11</f>
        <v>823200</v>
      </c>
    </row>
    <row r="11" spans="1:10" ht="25.5" customHeight="1" x14ac:dyDescent="0.25">
      <c r="A11" s="57"/>
      <c r="B11" s="57"/>
      <c r="C11" s="36"/>
      <c r="D11" s="3" t="s">
        <v>40</v>
      </c>
      <c r="E11" s="3">
        <f>823200+120000</f>
        <v>943200</v>
      </c>
      <c r="F11" s="3">
        <v>823200</v>
      </c>
      <c r="G11" s="3">
        <v>823200</v>
      </c>
      <c r="H11" s="3">
        <v>823200</v>
      </c>
      <c r="I11" s="3">
        <v>823200</v>
      </c>
      <c r="J11" s="3">
        <v>823200</v>
      </c>
    </row>
    <row r="12" spans="1:10" ht="25.5" x14ac:dyDescent="0.25">
      <c r="A12" s="57">
        <v>2</v>
      </c>
      <c r="B12" s="57" t="s">
        <v>56</v>
      </c>
      <c r="C12" s="36" t="s">
        <v>54</v>
      </c>
      <c r="D12" s="12" t="s">
        <v>13</v>
      </c>
      <c r="E12" s="12">
        <f>E13</f>
        <v>830000</v>
      </c>
      <c r="F12" s="12">
        <f t="shared" ref="F12:J12" si="3">F13</f>
        <v>950000</v>
      </c>
      <c r="G12" s="12">
        <f>G13</f>
        <v>950000</v>
      </c>
      <c r="H12" s="12">
        <f>H13</f>
        <v>950000</v>
      </c>
      <c r="I12" s="12">
        <f t="shared" si="3"/>
        <v>950000</v>
      </c>
      <c r="J12" s="12">
        <f t="shared" si="3"/>
        <v>950000</v>
      </c>
    </row>
    <row r="13" spans="1:10" x14ac:dyDescent="0.25">
      <c r="A13" s="57"/>
      <c r="B13" s="57"/>
      <c r="C13" s="36"/>
      <c r="D13" s="3" t="s">
        <v>40</v>
      </c>
      <c r="E13" s="3">
        <f>950000-120000</f>
        <v>830000</v>
      </c>
      <c r="F13" s="3">
        <v>950000</v>
      </c>
      <c r="G13" s="3">
        <v>950000</v>
      </c>
      <c r="H13" s="3">
        <v>950000</v>
      </c>
      <c r="I13" s="3">
        <v>950000</v>
      </c>
      <c r="J13" s="3">
        <v>950000</v>
      </c>
    </row>
    <row r="14" spans="1:10" ht="25.5" x14ac:dyDescent="0.25">
      <c r="A14" s="57">
        <v>3</v>
      </c>
      <c r="B14" s="57" t="s">
        <v>57</v>
      </c>
      <c r="C14" s="36" t="s">
        <v>54</v>
      </c>
      <c r="D14" s="12" t="s">
        <v>13</v>
      </c>
      <c r="E14" s="12">
        <f>E15</f>
        <v>19799367.439999998</v>
      </c>
      <c r="F14" s="12">
        <f t="shared" ref="F14:I14" si="4">F15</f>
        <v>18667167.629999999</v>
      </c>
      <c r="G14" s="12">
        <f>G15</f>
        <v>18667167.629999999</v>
      </c>
      <c r="H14" s="12">
        <f>H15</f>
        <v>18667167.629999999</v>
      </c>
      <c r="I14" s="12">
        <f t="shared" si="4"/>
        <v>18667167.629999999</v>
      </c>
      <c r="J14" s="12">
        <f>J15</f>
        <v>18667167.629999999</v>
      </c>
    </row>
    <row r="15" spans="1:10" x14ac:dyDescent="0.25">
      <c r="A15" s="57"/>
      <c r="B15" s="57"/>
      <c r="C15" s="36"/>
      <c r="D15" s="3" t="s">
        <v>40</v>
      </c>
      <c r="E15" s="3">
        <f>19292868.72+506498.72</f>
        <v>19799367.439999998</v>
      </c>
      <c r="F15" s="3">
        <v>18667167.629999999</v>
      </c>
      <c r="G15" s="3">
        <v>18667167.629999999</v>
      </c>
      <c r="H15" s="3">
        <v>18667167.629999999</v>
      </c>
      <c r="I15" s="3">
        <v>18667167.629999999</v>
      </c>
      <c r="J15" s="3">
        <v>18667167.629999999</v>
      </c>
    </row>
    <row r="16" spans="1:10" ht="25.5" x14ac:dyDescent="0.25">
      <c r="A16" s="57">
        <v>4</v>
      </c>
      <c r="B16" s="58" t="s">
        <v>58</v>
      </c>
      <c r="C16" s="36" t="s">
        <v>59</v>
      </c>
      <c r="D16" s="12" t="s">
        <v>13</v>
      </c>
      <c r="E16" s="12">
        <f>E17</f>
        <v>32645489.579999998</v>
      </c>
      <c r="F16" s="12">
        <f t="shared" ref="F16:J16" si="5">F17</f>
        <v>32645489.579999998</v>
      </c>
      <c r="G16" s="12">
        <f t="shared" si="5"/>
        <v>32645489.579999998</v>
      </c>
      <c r="H16" s="12">
        <f t="shared" si="5"/>
        <v>32645489.579999998</v>
      </c>
      <c r="I16" s="12">
        <f>I17</f>
        <v>32645489.579999998</v>
      </c>
      <c r="J16" s="12">
        <f t="shared" si="5"/>
        <v>32645489.579999998</v>
      </c>
    </row>
    <row r="17" spans="1:10" ht="30" customHeight="1" x14ac:dyDescent="0.25">
      <c r="A17" s="57"/>
      <c r="B17" s="58"/>
      <c r="C17" s="36"/>
      <c r="D17" s="3" t="s">
        <v>40</v>
      </c>
      <c r="E17" s="3">
        <v>32645489.579999998</v>
      </c>
      <c r="F17" s="3">
        <v>32645489.579999998</v>
      </c>
      <c r="G17" s="3">
        <v>32645489.579999998</v>
      </c>
      <c r="H17" s="3">
        <v>32645489.579999998</v>
      </c>
      <c r="I17" s="3">
        <v>32645489.579999998</v>
      </c>
      <c r="J17" s="3">
        <v>32645489.579999998</v>
      </c>
    </row>
  </sheetData>
  <mergeCells count="21">
    <mergeCell ref="H1:J1"/>
    <mergeCell ref="A10:A11"/>
    <mergeCell ref="B10:B11"/>
    <mergeCell ref="C10:C11"/>
    <mergeCell ref="A12:A13"/>
    <mergeCell ref="B12:B13"/>
    <mergeCell ref="C12:C13"/>
    <mergeCell ref="D5:D6"/>
    <mergeCell ref="E5:J5"/>
    <mergeCell ref="A8:B9"/>
    <mergeCell ref="C8:C9"/>
    <mergeCell ref="A3:J3"/>
    <mergeCell ref="A5:A6"/>
    <mergeCell ref="B5:B6"/>
    <mergeCell ref="C5:C6"/>
    <mergeCell ref="A14:A15"/>
    <mergeCell ref="B14:B15"/>
    <mergeCell ref="C14:C15"/>
    <mergeCell ref="A16:A17"/>
    <mergeCell ref="B16:B17"/>
    <mergeCell ref="C16:C17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C9978-30DB-449B-8B03-FFF97A312D8B}">
  <sheetPr>
    <tabColor rgb="FF7030A0"/>
  </sheetPr>
  <dimension ref="A1:J35"/>
  <sheetViews>
    <sheetView zoomScaleNormal="100" workbookViewId="0">
      <selection activeCell="H1" sqref="H1:J1"/>
    </sheetView>
  </sheetViews>
  <sheetFormatPr defaultRowHeight="15" x14ac:dyDescent="0.25"/>
  <cols>
    <col min="1" max="1" width="4.28515625" customWidth="1"/>
    <col min="2" max="2" width="25.140625" customWidth="1"/>
    <col min="3" max="3" width="14.85546875" customWidth="1"/>
    <col min="4" max="4" width="13.28515625" customWidth="1"/>
    <col min="5" max="6" width="14.140625" customWidth="1"/>
    <col min="7" max="7" width="13.42578125" customWidth="1"/>
    <col min="8" max="8" width="14" customWidth="1"/>
    <col min="9" max="9" width="13.42578125" customWidth="1"/>
    <col min="10" max="10" width="13.7109375" customWidth="1"/>
  </cols>
  <sheetData>
    <row r="1" spans="1:10" ht="68.25" customHeight="1" x14ac:dyDescent="0.25">
      <c r="H1" s="46" t="s">
        <v>87</v>
      </c>
      <c r="I1" s="46"/>
      <c r="J1" s="46"/>
    </row>
    <row r="2" spans="1:10" ht="15.75" x14ac:dyDescent="0.25">
      <c r="A2" s="15"/>
      <c r="B2" s="15"/>
      <c r="C2" s="15"/>
      <c r="D2" s="15"/>
      <c r="E2" s="15"/>
      <c r="F2" s="15"/>
      <c r="G2" s="15"/>
      <c r="H2" s="15"/>
      <c r="I2" s="15"/>
      <c r="J2" s="14" t="s">
        <v>25</v>
      </c>
    </row>
    <row r="3" spans="1:10" ht="15.75" x14ac:dyDescent="0.25">
      <c r="A3" s="41" t="s">
        <v>83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15.75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x14ac:dyDescent="0.25">
      <c r="A5" s="61" t="s">
        <v>28</v>
      </c>
      <c r="B5" s="61" t="s">
        <v>29</v>
      </c>
      <c r="C5" s="61" t="s">
        <v>30</v>
      </c>
      <c r="D5" s="61" t="s">
        <v>31</v>
      </c>
      <c r="E5" s="61" t="s">
        <v>32</v>
      </c>
      <c r="F5" s="61"/>
      <c r="G5" s="61"/>
      <c r="H5" s="61"/>
      <c r="I5" s="61"/>
      <c r="J5" s="61"/>
    </row>
    <row r="6" spans="1:10" ht="20.25" customHeight="1" x14ac:dyDescent="0.25">
      <c r="A6" s="61"/>
      <c r="B6" s="61"/>
      <c r="C6" s="61"/>
      <c r="D6" s="61"/>
      <c r="E6" s="20">
        <v>2026</v>
      </c>
      <c r="F6" s="20">
        <v>2027</v>
      </c>
      <c r="G6" s="20">
        <v>2028</v>
      </c>
      <c r="H6" s="20">
        <v>2029</v>
      </c>
      <c r="I6" s="20">
        <v>2030</v>
      </c>
      <c r="J6" s="20">
        <v>2031</v>
      </c>
    </row>
    <row r="7" spans="1:10" x14ac:dyDescent="0.25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0">
        <v>10</v>
      </c>
    </row>
    <row r="8" spans="1:10" ht="25.5" x14ac:dyDescent="0.25">
      <c r="A8" s="62" t="s">
        <v>23</v>
      </c>
      <c r="B8" s="63"/>
      <c r="C8" s="61" t="s">
        <v>12</v>
      </c>
      <c r="D8" s="21" t="s">
        <v>13</v>
      </c>
      <c r="E8" s="22">
        <f t="shared" ref="E8:J9" si="0">E10+E12+E20+E30+E32+E34</f>
        <v>319532585.30000001</v>
      </c>
      <c r="F8" s="22">
        <f>F10+F12+F20+F30+F32+F34</f>
        <v>305696983.04000002</v>
      </c>
      <c r="G8" s="22">
        <f t="shared" si="0"/>
        <v>305696983.04000002</v>
      </c>
      <c r="H8" s="22">
        <f t="shared" si="0"/>
        <v>305696983.04000002</v>
      </c>
      <c r="I8" s="22">
        <f t="shared" si="0"/>
        <v>305696983.04000002</v>
      </c>
      <c r="J8" s="22">
        <f t="shared" si="0"/>
        <v>305696983.04000002</v>
      </c>
    </row>
    <row r="9" spans="1:10" ht="38.25" x14ac:dyDescent="0.25">
      <c r="A9" s="64"/>
      <c r="B9" s="65"/>
      <c r="C9" s="61"/>
      <c r="D9" s="20" t="s">
        <v>36</v>
      </c>
      <c r="E9" s="23">
        <f t="shared" si="0"/>
        <v>319532585.30000001</v>
      </c>
      <c r="F9" s="23">
        <f t="shared" si="0"/>
        <v>305696983.04000002</v>
      </c>
      <c r="G9" s="23">
        <f t="shared" si="0"/>
        <v>305696983.04000002</v>
      </c>
      <c r="H9" s="23">
        <f t="shared" si="0"/>
        <v>305696983.04000002</v>
      </c>
      <c r="I9" s="23">
        <f t="shared" si="0"/>
        <v>305696983.04000002</v>
      </c>
      <c r="J9" s="23">
        <f t="shared" si="0"/>
        <v>305696983.04000002</v>
      </c>
    </row>
    <row r="10" spans="1:10" ht="32.25" customHeight="1" x14ac:dyDescent="0.25">
      <c r="A10" s="61">
        <v>1</v>
      </c>
      <c r="B10" s="61" t="s">
        <v>61</v>
      </c>
      <c r="C10" s="61" t="s">
        <v>62</v>
      </c>
      <c r="D10" s="24" t="s">
        <v>13</v>
      </c>
      <c r="E10" s="25">
        <f>E11</f>
        <v>3000000</v>
      </c>
      <c r="F10" s="25">
        <f t="shared" ref="F10:J10" si="1">F11</f>
        <v>3000000</v>
      </c>
      <c r="G10" s="25">
        <f t="shared" si="1"/>
        <v>3000000</v>
      </c>
      <c r="H10" s="25">
        <f t="shared" si="1"/>
        <v>3000000</v>
      </c>
      <c r="I10" s="25">
        <f t="shared" si="1"/>
        <v>3000000</v>
      </c>
      <c r="J10" s="25">
        <f t="shared" si="1"/>
        <v>3000000</v>
      </c>
    </row>
    <row r="11" spans="1:10" ht="30.75" customHeight="1" x14ac:dyDescent="0.25">
      <c r="A11" s="61"/>
      <c r="B11" s="61"/>
      <c r="C11" s="61"/>
      <c r="D11" s="20" t="s">
        <v>40</v>
      </c>
      <c r="E11" s="23">
        <v>3000000</v>
      </c>
      <c r="F11" s="23">
        <v>3000000</v>
      </c>
      <c r="G11" s="23">
        <v>3000000</v>
      </c>
      <c r="H11" s="23">
        <v>3000000</v>
      </c>
      <c r="I11" s="23">
        <v>3000000</v>
      </c>
      <c r="J11" s="23">
        <v>3000000</v>
      </c>
    </row>
    <row r="12" spans="1:10" ht="25.5" x14ac:dyDescent="0.25">
      <c r="A12" s="61">
        <v>2</v>
      </c>
      <c r="B12" s="66" t="s">
        <v>63</v>
      </c>
      <c r="C12" s="61" t="s">
        <v>64</v>
      </c>
      <c r="D12" s="24" t="s">
        <v>13</v>
      </c>
      <c r="E12" s="25">
        <f>E14+E16+E18</f>
        <v>1800000</v>
      </c>
      <c r="F12" s="25">
        <f t="shared" ref="F12:J13" si="2">F14+F16+F18</f>
        <v>1300000</v>
      </c>
      <c r="G12" s="25">
        <f t="shared" si="2"/>
        <v>1300000</v>
      </c>
      <c r="H12" s="25">
        <f t="shared" si="2"/>
        <v>1300000</v>
      </c>
      <c r="I12" s="25">
        <f t="shared" si="2"/>
        <v>1300000</v>
      </c>
      <c r="J12" s="25">
        <f t="shared" si="2"/>
        <v>1300000</v>
      </c>
    </row>
    <row r="13" spans="1:10" ht="27.75" customHeight="1" x14ac:dyDescent="0.25">
      <c r="A13" s="61"/>
      <c r="B13" s="67"/>
      <c r="C13" s="61"/>
      <c r="D13" s="20" t="s">
        <v>40</v>
      </c>
      <c r="E13" s="23">
        <f>E15+E17+E19</f>
        <v>1800000</v>
      </c>
      <c r="F13" s="23">
        <f t="shared" si="2"/>
        <v>1300000</v>
      </c>
      <c r="G13" s="23">
        <f t="shared" si="2"/>
        <v>1300000</v>
      </c>
      <c r="H13" s="23">
        <f t="shared" si="2"/>
        <v>1300000</v>
      </c>
      <c r="I13" s="23">
        <f t="shared" si="2"/>
        <v>1300000</v>
      </c>
      <c r="J13" s="23">
        <f t="shared" si="2"/>
        <v>1300000</v>
      </c>
    </row>
    <row r="14" spans="1:10" ht="25.5" x14ac:dyDescent="0.25">
      <c r="A14" s="66" t="s">
        <v>65</v>
      </c>
      <c r="B14" s="67"/>
      <c r="C14" s="66" t="s">
        <v>48</v>
      </c>
      <c r="D14" s="24" t="s">
        <v>13</v>
      </c>
      <c r="E14" s="25">
        <f>E15</f>
        <v>1141200</v>
      </c>
      <c r="F14" s="25">
        <f t="shared" ref="F14:J14" si="3">F15</f>
        <v>891200</v>
      </c>
      <c r="G14" s="25">
        <f t="shared" si="3"/>
        <v>891200</v>
      </c>
      <c r="H14" s="25">
        <f t="shared" si="3"/>
        <v>891200</v>
      </c>
      <c r="I14" s="25">
        <f t="shared" si="3"/>
        <v>891200</v>
      </c>
      <c r="J14" s="25">
        <f t="shared" si="3"/>
        <v>891200</v>
      </c>
    </row>
    <row r="15" spans="1:10" x14ac:dyDescent="0.25">
      <c r="A15" s="68"/>
      <c r="B15" s="67"/>
      <c r="C15" s="68"/>
      <c r="D15" s="20" t="s">
        <v>40</v>
      </c>
      <c r="E15" s="23">
        <f>891200+250000</f>
        <v>1141200</v>
      </c>
      <c r="F15" s="23">
        <v>891200</v>
      </c>
      <c r="G15" s="23">
        <v>891200</v>
      </c>
      <c r="H15" s="23">
        <v>891200</v>
      </c>
      <c r="I15" s="23">
        <v>891200</v>
      </c>
      <c r="J15" s="23">
        <v>891200</v>
      </c>
    </row>
    <row r="16" spans="1:10" ht="25.5" x14ac:dyDescent="0.25">
      <c r="A16" s="66" t="s">
        <v>66</v>
      </c>
      <c r="B16" s="67"/>
      <c r="C16" s="66" t="s">
        <v>67</v>
      </c>
      <c r="D16" s="24" t="s">
        <v>13</v>
      </c>
      <c r="E16" s="25">
        <f>E17</f>
        <v>646800</v>
      </c>
      <c r="F16" s="25">
        <f t="shared" ref="F16:J16" si="4">F17</f>
        <v>396800</v>
      </c>
      <c r="G16" s="25">
        <f t="shared" si="4"/>
        <v>396800</v>
      </c>
      <c r="H16" s="25">
        <f t="shared" si="4"/>
        <v>396800</v>
      </c>
      <c r="I16" s="25">
        <f t="shared" si="4"/>
        <v>396800</v>
      </c>
      <c r="J16" s="25">
        <f t="shared" si="4"/>
        <v>396800</v>
      </c>
    </row>
    <row r="17" spans="1:10" x14ac:dyDescent="0.25">
      <c r="A17" s="68"/>
      <c r="B17" s="67"/>
      <c r="C17" s="68"/>
      <c r="D17" s="20" t="s">
        <v>40</v>
      </c>
      <c r="E17" s="23">
        <f>396800+250000</f>
        <v>646800</v>
      </c>
      <c r="F17" s="23">
        <v>396800</v>
      </c>
      <c r="G17" s="23">
        <v>396800</v>
      </c>
      <c r="H17" s="23">
        <v>396800</v>
      </c>
      <c r="I17" s="23">
        <v>396800</v>
      </c>
      <c r="J17" s="23">
        <v>396800</v>
      </c>
    </row>
    <row r="18" spans="1:10" ht="25.5" x14ac:dyDescent="0.25">
      <c r="A18" s="66" t="s">
        <v>68</v>
      </c>
      <c r="B18" s="67"/>
      <c r="C18" s="66" t="s">
        <v>69</v>
      </c>
      <c r="D18" s="24" t="s">
        <v>13</v>
      </c>
      <c r="E18" s="25">
        <f>E19</f>
        <v>12000</v>
      </c>
      <c r="F18" s="25">
        <f t="shared" ref="F18:J18" si="5">F19</f>
        <v>12000</v>
      </c>
      <c r="G18" s="25">
        <f t="shared" si="5"/>
        <v>12000</v>
      </c>
      <c r="H18" s="25">
        <f t="shared" si="5"/>
        <v>12000</v>
      </c>
      <c r="I18" s="25">
        <f t="shared" si="5"/>
        <v>12000</v>
      </c>
      <c r="J18" s="25">
        <f t="shared" si="5"/>
        <v>12000</v>
      </c>
    </row>
    <row r="19" spans="1:10" x14ac:dyDescent="0.25">
      <c r="A19" s="68"/>
      <c r="B19" s="68"/>
      <c r="C19" s="68"/>
      <c r="D19" s="20" t="s">
        <v>40</v>
      </c>
      <c r="E19" s="23">
        <v>12000</v>
      </c>
      <c r="F19" s="23">
        <v>12000</v>
      </c>
      <c r="G19" s="23">
        <v>12000</v>
      </c>
      <c r="H19" s="23">
        <v>12000</v>
      </c>
      <c r="I19" s="23">
        <v>12000</v>
      </c>
      <c r="J19" s="23">
        <v>12000</v>
      </c>
    </row>
    <row r="20" spans="1:10" ht="35.25" customHeight="1" x14ac:dyDescent="0.25">
      <c r="A20" s="61">
        <v>3</v>
      </c>
      <c r="B20" s="66" t="s">
        <v>70</v>
      </c>
      <c r="C20" s="61" t="s">
        <v>71</v>
      </c>
      <c r="D20" s="24" t="s">
        <v>13</v>
      </c>
      <c r="E20" s="25">
        <f>E22+E24+E26+E28</f>
        <v>309300585.30000001</v>
      </c>
      <c r="F20" s="25">
        <f t="shared" ref="F20:J20" si="6">F22+F24+F26+F28</f>
        <v>295964983.04000002</v>
      </c>
      <c r="G20" s="25">
        <f t="shared" si="6"/>
        <v>295964983.04000002</v>
      </c>
      <c r="H20" s="25">
        <f t="shared" si="6"/>
        <v>295964983.04000002</v>
      </c>
      <c r="I20" s="25">
        <f t="shared" si="6"/>
        <v>295964983.04000002</v>
      </c>
      <c r="J20" s="25">
        <f t="shared" si="6"/>
        <v>295964983.04000002</v>
      </c>
    </row>
    <row r="21" spans="1:10" ht="37.5" customHeight="1" x14ac:dyDescent="0.25">
      <c r="A21" s="61"/>
      <c r="B21" s="67"/>
      <c r="C21" s="61"/>
      <c r="D21" s="20" t="s">
        <v>40</v>
      </c>
      <c r="E21" s="23">
        <f>+E23+E25+E27+E29</f>
        <v>309300585.30000001</v>
      </c>
      <c r="F21" s="23">
        <f t="shared" ref="F21:J21" si="7">+F23+F25+F27+F29</f>
        <v>295964983.04000002</v>
      </c>
      <c r="G21" s="23">
        <f t="shared" si="7"/>
        <v>295964983.04000002</v>
      </c>
      <c r="H21" s="23">
        <f t="shared" si="7"/>
        <v>295964983.04000002</v>
      </c>
      <c r="I21" s="23">
        <f t="shared" si="7"/>
        <v>295964983.04000002</v>
      </c>
      <c r="J21" s="23">
        <f t="shared" si="7"/>
        <v>295964983.04000002</v>
      </c>
    </row>
    <row r="22" spans="1:10" ht="25.5" x14ac:dyDescent="0.25">
      <c r="A22" s="61" t="s">
        <v>72</v>
      </c>
      <c r="B22" s="67"/>
      <c r="C22" s="61" t="s">
        <v>48</v>
      </c>
      <c r="D22" s="24" t="s">
        <v>13</v>
      </c>
      <c r="E22" s="25">
        <f>E23</f>
        <v>142522123.25</v>
      </c>
      <c r="F22" s="25">
        <f t="shared" ref="F22:J22" si="8">F23</f>
        <v>130886520.99000001</v>
      </c>
      <c r="G22" s="25">
        <f t="shared" si="8"/>
        <v>130886520.99000001</v>
      </c>
      <c r="H22" s="25">
        <f t="shared" si="8"/>
        <v>130886520.99000001</v>
      </c>
      <c r="I22" s="25">
        <f t="shared" si="8"/>
        <v>130886520.99000001</v>
      </c>
      <c r="J22" s="25">
        <f t="shared" si="8"/>
        <v>130886520.99000001</v>
      </c>
    </row>
    <row r="23" spans="1:10" x14ac:dyDescent="0.25">
      <c r="A23" s="61"/>
      <c r="B23" s="67"/>
      <c r="C23" s="61"/>
      <c r="D23" s="20" t="s">
        <v>40</v>
      </c>
      <c r="E23" s="23">
        <f>152038730.25-9516607</f>
        <v>142522123.25</v>
      </c>
      <c r="F23" s="23">
        <f>140403127.99-9516607</f>
        <v>130886520.99000001</v>
      </c>
      <c r="G23" s="23">
        <f t="shared" ref="G23:J23" si="9">140403127.99-9516607</f>
        <v>130886520.99000001</v>
      </c>
      <c r="H23" s="23">
        <f t="shared" si="9"/>
        <v>130886520.99000001</v>
      </c>
      <c r="I23" s="23">
        <f t="shared" si="9"/>
        <v>130886520.99000001</v>
      </c>
      <c r="J23" s="23">
        <f t="shared" si="9"/>
        <v>130886520.99000001</v>
      </c>
    </row>
    <row r="24" spans="1:10" ht="25.5" x14ac:dyDescent="0.25">
      <c r="A24" s="61" t="s">
        <v>73</v>
      </c>
      <c r="B24" s="67"/>
      <c r="C24" s="61" t="s">
        <v>74</v>
      </c>
      <c r="D24" s="24" t="s">
        <v>13</v>
      </c>
      <c r="E24" s="25">
        <f>E25</f>
        <v>25725650.129999999</v>
      </c>
      <c r="F24" s="25">
        <f t="shared" ref="F24:J24" si="10">F25</f>
        <v>25725650.129999999</v>
      </c>
      <c r="G24" s="25">
        <f t="shared" si="10"/>
        <v>25725650.129999999</v>
      </c>
      <c r="H24" s="25">
        <f t="shared" si="10"/>
        <v>25725650.129999999</v>
      </c>
      <c r="I24" s="25">
        <f t="shared" si="10"/>
        <v>25725650.129999999</v>
      </c>
      <c r="J24" s="25">
        <f t="shared" si="10"/>
        <v>25725650.129999999</v>
      </c>
    </row>
    <row r="25" spans="1:10" x14ac:dyDescent="0.25">
      <c r="A25" s="61"/>
      <c r="B25" s="67"/>
      <c r="C25" s="61"/>
      <c r="D25" s="20" t="s">
        <v>40</v>
      </c>
      <c r="E25" s="23">
        <v>25725650.129999999</v>
      </c>
      <c r="F25" s="23">
        <v>25725650.129999999</v>
      </c>
      <c r="G25" s="23">
        <v>25725650.129999999</v>
      </c>
      <c r="H25" s="23">
        <v>25725650.129999999</v>
      </c>
      <c r="I25" s="23">
        <v>25725650.129999999</v>
      </c>
      <c r="J25" s="23">
        <v>25725650.129999999</v>
      </c>
    </row>
    <row r="26" spans="1:10" ht="25.5" x14ac:dyDescent="0.25">
      <c r="A26" s="61" t="s">
        <v>75</v>
      </c>
      <c r="B26" s="67"/>
      <c r="C26" s="61" t="s">
        <v>76</v>
      </c>
      <c r="D26" s="24" t="s">
        <v>13</v>
      </c>
      <c r="E26" s="25">
        <f>E27</f>
        <v>99452806.780000001</v>
      </c>
      <c r="F26" s="25">
        <f t="shared" ref="F26:J26" si="11">F27</f>
        <v>97752806.780000001</v>
      </c>
      <c r="G26" s="25">
        <f t="shared" si="11"/>
        <v>97752806.780000001</v>
      </c>
      <c r="H26" s="25">
        <f t="shared" si="11"/>
        <v>97752806.780000001</v>
      </c>
      <c r="I26" s="25">
        <f t="shared" si="11"/>
        <v>97752806.780000001</v>
      </c>
      <c r="J26" s="25">
        <f t="shared" si="11"/>
        <v>97752806.780000001</v>
      </c>
    </row>
    <row r="27" spans="1:10" x14ac:dyDescent="0.25">
      <c r="A27" s="61"/>
      <c r="B27" s="67"/>
      <c r="C27" s="61"/>
      <c r="D27" s="20" t="s">
        <v>40</v>
      </c>
      <c r="E27" s="23">
        <f>97752806.78+1700000</f>
        <v>99452806.780000001</v>
      </c>
      <c r="F27" s="23">
        <v>97752806.780000001</v>
      </c>
      <c r="G27" s="23">
        <v>97752806.780000001</v>
      </c>
      <c r="H27" s="23">
        <v>97752806.780000001</v>
      </c>
      <c r="I27" s="23">
        <v>97752806.780000001</v>
      </c>
      <c r="J27" s="23">
        <v>97752806.780000001</v>
      </c>
    </row>
    <row r="28" spans="1:10" ht="25.5" x14ac:dyDescent="0.25">
      <c r="A28" s="61" t="s">
        <v>77</v>
      </c>
      <c r="B28" s="67"/>
      <c r="C28" s="61" t="s">
        <v>38</v>
      </c>
      <c r="D28" s="24" t="s">
        <v>13</v>
      </c>
      <c r="E28" s="25">
        <f>E29</f>
        <v>41600005.140000001</v>
      </c>
      <c r="F28" s="25">
        <f t="shared" ref="F28:J28" si="12">F29</f>
        <v>41600005.140000001</v>
      </c>
      <c r="G28" s="25">
        <f t="shared" si="12"/>
        <v>41600005.140000001</v>
      </c>
      <c r="H28" s="25">
        <f t="shared" si="12"/>
        <v>41600005.140000001</v>
      </c>
      <c r="I28" s="25">
        <f t="shared" si="12"/>
        <v>41600005.140000001</v>
      </c>
      <c r="J28" s="25">
        <f t="shared" si="12"/>
        <v>41600005.140000001</v>
      </c>
    </row>
    <row r="29" spans="1:10" x14ac:dyDescent="0.25">
      <c r="A29" s="61"/>
      <c r="B29" s="68"/>
      <c r="C29" s="61"/>
      <c r="D29" s="20" t="s">
        <v>40</v>
      </c>
      <c r="E29" s="23">
        <v>41600005.140000001</v>
      </c>
      <c r="F29" s="23">
        <v>41600005.140000001</v>
      </c>
      <c r="G29" s="23">
        <v>41600005.140000001</v>
      </c>
      <c r="H29" s="23">
        <v>41600005.140000001</v>
      </c>
      <c r="I29" s="23">
        <v>41600005.140000001</v>
      </c>
      <c r="J29" s="23">
        <v>41600005.140000001</v>
      </c>
    </row>
    <row r="30" spans="1:10" ht="25.5" x14ac:dyDescent="0.25">
      <c r="A30" s="61">
        <v>4</v>
      </c>
      <c r="B30" s="61" t="s">
        <v>78</v>
      </c>
      <c r="C30" s="61" t="s">
        <v>79</v>
      </c>
      <c r="D30" s="24" t="s">
        <v>13</v>
      </c>
      <c r="E30" s="25">
        <f>E31</f>
        <v>5000000</v>
      </c>
      <c r="F30" s="25">
        <f t="shared" ref="F30:J30" si="13">F31</f>
        <v>5000000</v>
      </c>
      <c r="G30" s="25">
        <f t="shared" si="13"/>
        <v>5000000</v>
      </c>
      <c r="H30" s="25">
        <f t="shared" si="13"/>
        <v>5000000</v>
      </c>
      <c r="I30" s="25">
        <f t="shared" si="13"/>
        <v>5000000</v>
      </c>
      <c r="J30" s="25">
        <f t="shared" si="13"/>
        <v>5000000</v>
      </c>
    </row>
    <row r="31" spans="1:10" ht="23.25" customHeight="1" x14ac:dyDescent="0.25">
      <c r="A31" s="61"/>
      <c r="B31" s="61"/>
      <c r="C31" s="61"/>
      <c r="D31" s="20" t="s">
        <v>40</v>
      </c>
      <c r="E31" s="23">
        <f>4000000+1000000</f>
        <v>5000000</v>
      </c>
      <c r="F31" s="23">
        <v>5000000</v>
      </c>
      <c r="G31" s="23">
        <v>5000000</v>
      </c>
      <c r="H31" s="23">
        <v>5000000</v>
      </c>
      <c r="I31" s="23">
        <v>5000000</v>
      </c>
      <c r="J31" s="23">
        <v>5000000</v>
      </c>
    </row>
    <row r="32" spans="1:10" ht="25.5" x14ac:dyDescent="0.25">
      <c r="A32" s="61">
        <v>5</v>
      </c>
      <c r="B32" s="61" t="s">
        <v>80</v>
      </c>
      <c r="C32" s="61" t="s">
        <v>81</v>
      </c>
      <c r="D32" s="24" t="s">
        <v>13</v>
      </c>
      <c r="E32" s="25">
        <f>E33</f>
        <v>32000</v>
      </c>
      <c r="F32" s="25">
        <f t="shared" ref="F32:J32" si="14">F33</f>
        <v>32000</v>
      </c>
      <c r="G32" s="25">
        <f t="shared" si="14"/>
        <v>32000</v>
      </c>
      <c r="H32" s="25">
        <f t="shared" si="14"/>
        <v>32000</v>
      </c>
      <c r="I32" s="25">
        <f t="shared" si="14"/>
        <v>32000</v>
      </c>
      <c r="J32" s="25">
        <f t="shared" si="14"/>
        <v>32000</v>
      </c>
    </row>
    <row r="33" spans="1:10" x14ac:dyDescent="0.25">
      <c r="A33" s="61"/>
      <c r="B33" s="61"/>
      <c r="C33" s="61"/>
      <c r="D33" s="20" t="s">
        <v>40</v>
      </c>
      <c r="E33" s="23">
        <v>32000</v>
      </c>
      <c r="F33" s="23">
        <v>32000</v>
      </c>
      <c r="G33" s="23">
        <v>32000</v>
      </c>
      <c r="H33" s="23">
        <v>32000</v>
      </c>
      <c r="I33" s="23">
        <v>32000</v>
      </c>
      <c r="J33" s="23">
        <v>32000</v>
      </c>
    </row>
    <row r="34" spans="1:10" ht="25.5" x14ac:dyDescent="0.25">
      <c r="A34" s="61">
        <v>6</v>
      </c>
      <c r="B34" s="61" t="s">
        <v>82</v>
      </c>
      <c r="C34" s="61" t="s">
        <v>67</v>
      </c>
      <c r="D34" s="24" t="s">
        <v>13</v>
      </c>
      <c r="E34" s="25">
        <f>E35</f>
        <v>400000</v>
      </c>
      <c r="F34" s="25">
        <f t="shared" ref="F34:J34" si="15">F35</f>
        <v>400000</v>
      </c>
      <c r="G34" s="25">
        <f t="shared" si="15"/>
        <v>400000</v>
      </c>
      <c r="H34" s="25">
        <f t="shared" si="15"/>
        <v>400000</v>
      </c>
      <c r="I34" s="25">
        <f t="shared" si="15"/>
        <v>400000</v>
      </c>
      <c r="J34" s="25">
        <f t="shared" si="15"/>
        <v>400000</v>
      </c>
    </row>
    <row r="35" spans="1:10" x14ac:dyDescent="0.25">
      <c r="A35" s="61"/>
      <c r="B35" s="61"/>
      <c r="C35" s="61"/>
      <c r="D35" s="20" t="s">
        <v>40</v>
      </c>
      <c r="E35" s="23">
        <v>400000</v>
      </c>
      <c r="F35" s="23">
        <v>400000</v>
      </c>
      <c r="G35" s="23">
        <v>400000</v>
      </c>
      <c r="H35" s="23">
        <v>400000</v>
      </c>
      <c r="I35" s="23">
        <v>400000</v>
      </c>
      <c r="J35" s="23">
        <v>400000</v>
      </c>
    </row>
  </sheetData>
  <mergeCells count="41">
    <mergeCell ref="H1:J1"/>
    <mergeCell ref="A3:J3"/>
    <mergeCell ref="A32:A33"/>
    <mergeCell ref="B32:B33"/>
    <mergeCell ref="C32:C33"/>
    <mergeCell ref="A18:A19"/>
    <mergeCell ref="C18:C19"/>
    <mergeCell ref="A20:A21"/>
    <mergeCell ref="A12:A13"/>
    <mergeCell ref="B12:B19"/>
    <mergeCell ref="C12:C13"/>
    <mergeCell ref="A14:A15"/>
    <mergeCell ref="C14:C15"/>
    <mergeCell ref="A16:A17"/>
    <mergeCell ref="C16:C17"/>
    <mergeCell ref="D5:D6"/>
    <mergeCell ref="A34:A35"/>
    <mergeCell ref="B34:B35"/>
    <mergeCell ref="C34:C35"/>
    <mergeCell ref="C26:C27"/>
    <mergeCell ref="A28:A29"/>
    <mergeCell ref="C28:C29"/>
    <mergeCell ref="A30:A31"/>
    <mergeCell ref="B30:B31"/>
    <mergeCell ref="C30:C31"/>
    <mergeCell ref="B20:B29"/>
    <mergeCell ref="C20:C21"/>
    <mergeCell ref="A22:A23"/>
    <mergeCell ref="C22:C23"/>
    <mergeCell ref="A24:A25"/>
    <mergeCell ref="C24:C25"/>
    <mergeCell ref="A26:A27"/>
    <mergeCell ref="E5:J5"/>
    <mergeCell ref="A10:A11"/>
    <mergeCell ref="B10:B11"/>
    <mergeCell ref="C10:C11"/>
    <mergeCell ref="A8:B9"/>
    <mergeCell ref="C8:C9"/>
    <mergeCell ref="A5:A6"/>
    <mergeCell ref="B5:B6"/>
    <mergeCell ref="C5:C6"/>
  </mergeCells>
  <pageMargins left="0.70866141732283472" right="0.70866141732283472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Программа</vt:lpstr>
      <vt:lpstr>МПроект</vt:lpstr>
      <vt:lpstr>КФ</vt:lpstr>
      <vt:lpstr>КУМИ</vt:lpstr>
      <vt:lpstr>СМУ</vt:lpstr>
      <vt:lpstr>Программа!Область_печати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Кудрявцева Татьяна Николаевна</dc:creator>
  <cp:lastModifiedBy>Арефьева Лидия Сергеевна</cp:lastModifiedBy>
  <cp:lastPrinted>2026-02-10T02:00:58Z</cp:lastPrinted>
  <dcterms:created xsi:type="dcterms:W3CDTF">2015-06-05T18:19:34Z</dcterms:created>
  <dcterms:modified xsi:type="dcterms:W3CDTF">2026-02-10T02:01:50Z</dcterms:modified>
</cp:coreProperties>
</file>