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254-па_17.07.2025\"/>
    </mc:Choice>
  </mc:AlternateContent>
  <xr:revisionPtr revIDLastSave="0" documentId="13_ncr:1_{5045F58C-1A95-47CE-AC42-00AF436C8B95}"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7" i="1" l="1"/>
  <c r="H446" i="1"/>
  <c r="H417" i="1"/>
  <c r="I158" i="1"/>
  <c r="I157" i="1"/>
  <c r="F426" i="1" l="1"/>
  <c r="F425" i="1" s="1"/>
  <c r="G426" i="1"/>
  <c r="G425" i="1" s="1"/>
  <c r="H426" i="1"/>
  <c r="H425" i="1" s="1"/>
  <c r="I426" i="1"/>
  <c r="I425" i="1" s="1"/>
  <c r="I417" i="1"/>
  <c r="G417" i="1"/>
  <c r="I476" i="1" l="1"/>
  <c r="H476" i="1"/>
  <c r="G476" i="1"/>
  <c r="F476" i="1"/>
  <c r="I423" i="1"/>
  <c r="I424" i="1"/>
  <c r="H424" i="1" s="1"/>
  <c r="G424" i="1" s="1"/>
  <c r="F424" i="1" s="1"/>
  <c r="E424" i="1" s="1"/>
  <c r="E422" i="1"/>
  <c r="E426" i="1" s="1"/>
  <c r="E425" i="1" s="1"/>
  <c r="E476" i="1" l="1"/>
  <c r="I421" i="1"/>
  <c r="H423" i="1"/>
  <c r="I73" i="1"/>
  <c r="I74" i="1"/>
  <c r="I75" i="1"/>
  <c r="I76" i="1"/>
  <c r="H74" i="1"/>
  <c r="H75" i="1"/>
  <c r="H76" i="1"/>
  <c r="G74" i="1"/>
  <c r="G75" i="1"/>
  <c r="G76" i="1"/>
  <c r="G73" i="1"/>
  <c r="H73" i="1"/>
  <c r="F74" i="1"/>
  <c r="F75" i="1"/>
  <c r="F76" i="1"/>
  <c r="F73" i="1"/>
  <c r="I485" i="1"/>
  <c r="E73" i="1" l="1"/>
  <c r="G423" i="1"/>
  <c r="H421" i="1"/>
  <c r="I446" i="1"/>
  <c r="H456" i="1"/>
  <c r="I456" i="1"/>
  <c r="G456" i="1"/>
  <c r="G453" i="1"/>
  <c r="G451" i="1"/>
  <c r="G452" i="1"/>
  <c r="G454" i="1"/>
  <c r="G455" i="1"/>
  <c r="G457" i="1"/>
  <c r="G458" i="1"/>
  <c r="E350" i="1"/>
  <c r="G421" i="1" l="1"/>
  <c r="F423" i="1"/>
  <c r="I486" i="1"/>
  <c r="I156" i="1"/>
  <c r="G157" i="1"/>
  <c r="G447" i="1" s="1"/>
  <c r="G156" i="1"/>
  <c r="G446" i="1" s="1"/>
  <c r="E423" i="1" l="1"/>
  <c r="E421" i="1" s="1"/>
  <c r="F421" i="1"/>
  <c r="E118" i="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78" i="1"/>
  <c r="I478" i="1"/>
  <c r="G478" i="1"/>
  <c r="H477" i="1"/>
  <c r="I477" i="1"/>
  <c r="G477" i="1"/>
  <c r="G419" i="1"/>
  <c r="G418"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9" i="1" l="1"/>
  <c r="I474" i="1"/>
  <c r="F477" i="1"/>
  <c r="F478" i="1"/>
  <c r="I475" i="1"/>
  <c r="H475" i="1"/>
  <c r="G475" i="1"/>
  <c r="F475" i="1"/>
  <c r="G470" i="1"/>
  <c r="F471" i="1"/>
  <c r="F472" i="1"/>
  <c r="F473" i="1"/>
  <c r="F474" i="1"/>
  <c r="F470" i="1"/>
  <c r="I463" i="1"/>
  <c r="I464" i="1"/>
  <c r="I465" i="1"/>
  <c r="I466" i="1"/>
  <c r="I467" i="1"/>
  <c r="I468" i="1"/>
  <c r="I461" i="1"/>
  <c r="I462" i="1"/>
  <c r="H461" i="1"/>
  <c r="H462" i="1"/>
  <c r="H463" i="1"/>
  <c r="H464" i="1"/>
  <c r="H465" i="1"/>
  <c r="H466" i="1"/>
  <c r="H467" i="1"/>
  <c r="H468" i="1"/>
  <c r="F461" i="1"/>
  <c r="F462" i="1"/>
  <c r="F463" i="1"/>
  <c r="F464" i="1"/>
  <c r="F465" i="1"/>
  <c r="F466" i="1"/>
  <c r="F467" i="1"/>
  <c r="F468" i="1"/>
  <c r="F460" i="1"/>
  <c r="H460" i="1"/>
  <c r="I460" i="1"/>
  <c r="G460" i="1"/>
  <c r="G461" i="1"/>
  <c r="G463" i="1"/>
  <c r="G464" i="1"/>
  <c r="G465" i="1"/>
  <c r="G466" i="1"/>
  <c r="G467" i="1"/>
  <c r="G468" i="1"/>
  <c r="I454" i="1"/>
  <c r="I455" i="1"/>
  <c r="I457" i="1"/>
  <c r="I458" i="1"/>
  <c r="I453" i="1"/>
  <c r="I451" i="1"/>
  <c r="I452" i="1"/>
  <c r="H451" i="1"/>
  <c r="H452" i="1"/>
  <c r="H453" i="1"/>
  <c r="H454" i="1"/>
  <c r="H455" i="1"/>
  <c r="H457" i="1"/>
  <c r="H458" i="1"/>
  <c r="H450" i="1"/>
  <c r="I450" i="1"/>
  <c r="F451" i="1"/>
  <c r="F452" i="1"/>
  <c r="F453" i="1"/>
  <c r="F454" i="1"/>
  <c r="F455" i="1"/>
  <c r="F456" i="1"/>
  <c r="F457" i="1"/>
  <c r="F458" i="1"/>
  <c r="F450" i="1"/>
  <c r="G450" i="1"/>
  <c r="I448" i="1"/>
  <c r="I445" i="1"/>
  <c r="I444" i="1"/>
  <c r="I443" i="1"/>
  <c r="I442" i="1"/>
  <c r="I441" i="1"/>
  <c r="I440" i="1"/>
  <c r="H441" i="1"/>
  <c r="H442" i="1"/>
  <c r="H443" i="1"/>
  <c r="H444" i="1"/>
  <c r="H445" i="1"/>
  <c r="H447" i="1"/>
  <c r="H448" i="1"/>
  <c r="H440" i="1"/>
  <c r="G448" i="1"/>
  <c r="G445" i="1"/>
  <c r="G444" i="1"/>
  <c r="G443" i="1"/>
  <c r="G442" i="1"/>
  <c r="G441" i="1"/>
  <c r="G440" i="1"/>
  <c r="F440" i="1"/>
  <c r="F441" i="1"/>
  <c r="F443" i="1"/>
  <c r="F444" i="1"/>
  <c r="F445" i="1"/>
  <c r="F446" i="1"/>
  <c r="F447" i="1"/>
  <c r="F448" i="1"/>
  <c r="F442" i="1"/>
  <c r="I433" i="1"/>
  <c r="I434" i="1"/>
  <c r="I435" i="1"/>
  <c r="I436" i="1"/>
  <c r="I437" i="1"/>
  <c r="I438" i="1"/>
  <c r="I431" i="1"/>
  <c r="I432" i="1"/>
  <c r="H431" i="1"/>
  <c r="H432" i="1"/>
  <c r="H433" i="1"/>
  <c r="H434" i="1"/>
  <c r="H435" i="1"/>
  <c r="H436" i="1"/>
  <c r="H437" i="1"/>
  <c r="H438" i="1"/>
  <c r="F431" i="1"/>
  <c r="F432" i="1"/>
  <c r="F433" i="1"/>
  <c r="F434" i="1"/>
  <c r="F435" i="1"/>
  <c r="F436" i="1"/>
  <c r="F437" i="1"/>
  <c r="F438" i="1"/>
  <c r="F430" i="1"/>
  <c r="H430" i="1"/>
  <c r="I430" i="1"/>
  <c r="G430" i="1"/>
  <c r="G431" i="1"/>
  <c r="G433" i="1"/>
  <c r="G434" i="1"/>
  <c r="G435" i="1"/>
  <c r="G436" i="1"/>
  <c r="G437" i="1"/>
  <c r="G438" i="1"/>
  <c r="G432" i="1"/>
  <c r="I418" i="1"/>
  <c r="I419" i="1"/>
  <c r="H418" i="1"/>
  <c r="H419" i="1"/>
  <c r="I416" i="1"/>
  <c r="H416" i="1"/>
  <c r="G416" i="1"/>
  <c r="F418" i="1"/>
  <c r="F419" i="1"/>
  <c r="F416" i="1"/>
  <c r="I415" i="1"/>
  <c r="I414" i="1"/>
  <c r="I413" i="1"/>
  <c r="I412" i="1"/>
  <c r="I411" i="1"/>
  <c r="H412" i="1"/>
  <c r="H413" i="1"/>
  <c r="H414" i="1"/>
  <c r="H415" i="1"/>
  <c r="H411" i="1"/>
  <c r="G415" i="1"/>
  <c r="G414" i="1"/>
  <c r="G413" i="1"/>
  <c r="G412" i="1"/>
  <c r="F412" i="1"/>
  <c r="F413" i="1"/>
  <c r="F414" i="1"/>
  <c r="F411" i="1"/>
  <c r="I151" i="1"/>
  <c r="I152" i="1"/>
  <c r="I153" i="1"/>
  <c r="I154" i="1"/>
  <c r="I155" i="1"/>
  <c r="I150" i="1"/>
  <c r="H151" i="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84" i="1" s="1"/>
  <c r="I72" i="1"/>
  <c r="I484" i="1" s="1"/>
  <c r="H71" i="1"/>
  <c r="H483" i="1" s="1"/>
  <c r="I71" i="1"/>
  <c r="H70" i="1"/>
  <c r="I70" i="1"/>
  <c r="H69" i="1"/>
  <c r="I69" i="1"/>
  <c r="G71" i="1"/>
  <c r="G72" i="1"/>
  <c r="G484" i="1" s="1"/>
  <c r="G69" i="1"/>
  <c r="G70" i="1"/>
  <c r="G68" i="1"/>
  <c r="H68" i="1"/>
  <c r="I68" i="1"/>
  <c r="I487" i="1"/>
  <c r="H486" i="1"/>
  <c r="H487" i="1"/>
  <c r="H488" i="1"/>
  <c r="G486" i="1"/>
  <c r="G487" i="1"/>
  <c r="G488" i="1"/>
  <c r="H485" i="1"/>
  <c r="G485"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G410" i="1" l="1"/>
  <c r="H410" i="1"/>
  <c r="I410" i="1"/>
  <c r="E151" i="1"/>
  <c r="E17" i="1"/>
  <c r="E153" i="1"/>
  <c r="E152" i="1"/>
  <c r="G496" i="1"/>
  <c r="F491" i="1"/>
  <c r="E320" i="1"/>
  <c r="E373" i="1"/>
  <c r="E150" i="1"/>
  <c r="I496" i="1"/>
  <c r="E158" i="1"/>
  <c r="E432" i="1"/>
  <c r="E154" i="1"/>
  <c r="E157" i="1"/>
  <c r="H479" i="1"/>
  <c r="H491" i="1"/>
  <c r="H88" i="1"/>
  <c r="H498" i="1"/>
  <c r="F495" i="1"/>
  <c r="G498" i="1"/>
  <c r="E447" i="1"/>
  <c r="H439" i="1"/>
  <c r="E467" i="1"/>
  <c r="H496" i="1"/>
  <c r="H495" i="1"/>
  <c r="E437" i="1"/>
  <c r="E418" i="1"/>
  <c r="H490" i="1"/>
  <c r="F498" i="1"/>
  <c r="F494" i="1"/>
  <c r="F492" i="1"/>
  <c r="E477" i="1"/>
  <c r="F410" i="1"/>
  <c r="E410" i="1" s="1"/>
  <c r="F490" i="1"/>
  <c r="F497" i="1"/>
  <c r="F493" i="1"/>
  <c r="H449" i="1"/>
  <c r="G495" i="1"/>
  <c r="G429" i="1"/>
  <c r="F429" i="1"/>
  <c r="I429" i="1"/>
  <c r="F496" i="1"/>
  <c r="H497" i="1"/>
  <c r="G497" i="1"/>
  <c r="E75" i="1"/>
  <c r="E487" i="1"/>
  <c r="H149" i="1"/>
  <c r="H429" i="1"/>
  <c r="G490" i="1"/>
  <c r="I449" i="1"/>
  <c r="I459" i="1"/>
  <c r="F88" i="1"/>
  <c r="F459" i="1"/>
  <c r="I149" i="1"/>
  <c r="I497" i="1"/>
  <c r="F469" i="1"/>
  <c r="H459" i="1"/>
  <c r="E457" i="1"/>
  <c r="F449" i="1"/>
  <c r="I439" i="1"/>
  <c r="G439" i="1"/>
  <c r="F439" i="1"/>
  <c r="E416" i="1"/>
  <c r="E96" i="1"/>
  <c r="E496" i="1" l="1"/>
  <c r="E149" i="1"/>
  <c r="F489" i="1"/>
  <c r="H474" i="1"/>
  <c r="H494" i="1" s="1"/>
  <c r="E397" i="1"/>
  <c r="E395" i="1"/>
  <c r="E394" i="1"/>
  <c r="E392" i="1"/>
  <c r="E390" i="1"/>
  <c r="E389" i="1"/>
  <c r="E387" i="1"/>
  <c r="E385" i="1"/>
  <c r="E384" i="1"/>
  <c r="E382" i="1"/>
  <c r="E380" i="1"/>
  <c r="E379" i="1"/>
  <c r="E378" i="1"/>
  <c r="E393" i="1" l="1"/>
  <c r="E388" i="1"/>
  <c r="E383" i="1"/>
  <c r="E377" i="1" l="1"/>
  <c r="E375" i="1"/>
  <c r="I470" i="1" l="1"/>
  <c r="E470" i="1" s="1"/>
  <c r="I471" i="1"/>
  <c r="I491" i="1" s="1"/>
  <c r="I472" i="1"/>
  <c r="I492" i="1" s="1"/>
  <c r="I473" i="1"/>
  <c r="H472" i="1"/>
  <c r="H473" i="1"/>
  <c r="H493" i="1" s="1"/>
  <c r="G473" i="1"/>
  <c r="G474" i="1"/>
  <c r="G494" i="1" s="1"/>
  <c r="G472" i="1"/>
  <c r="F415" i="1"/>
  <c r="H492" i="1" l="1"/>
  <c r="H489" i="1" s="1"/>
  <c r="H469" i="1"/>
  <c r="I490" i="1"/>
  <c r="I469" i="1"/>
  <c r="E368" i="1"/>
  <c r="G471" i="1"/>
  <c r="E349" i="1"/>
  <c r="E347" i="1"/>
  <c r="E346" i="1"/>
  <c r="E345" i="1"/>
  <c r="E344" i="1"/>
  <c r="E343" i="1"/>
  <c r="E342" i="1"/>
  <c r="E341" i="1"/>
  <c r="G469" i="1" l="1"/>
  <c r="E469" i="1" s="1"/>
  <c r="G491" i="1"/>
  <c r="E340" i="1"/>
  <c r="E466" i="1" l="1"/>
  <c r="E456" i="1"/>
  <c r="E446" i="1"/>
  <c r="E436"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88" i="1"/>
  <c r="I498" i="1" s="1"/>
  <c r="I495" i="1"/>
  <c r="E66" i="1"/>
  <c r="E63" i="1"/>
  <c r="E62" i="1"/>
  <c r="E61" i="1"/>
  <c r="E60" i="1"/>
  <c r="E59" i="1"/>
  <c r="E58" i="1"/>
  <c r="E497" i="1" l="1"/>
  <c r="E57" i="1"/>
  <c r="E486" i="1"/>
  <c r="E76" i="1"/>
  <c r="I494" i="1" l="1"/>
  <c r="E440" i="1" l="1"/>
  <c r="E43" i="1" l="1"/>
  <c r="E321" i="1" l="1"/>
  <c r="E322" i="1"/>
  <c r="E323" i="1"/>
  <c r="E324" i="1"/>
  <c r="E325" i="1"/>
  <c r="E326" i="1"/>
  <c r="E329" i="1"/>
  <c r="E331" i="1"/>
  <c r="E332" i="1"/>
  <c r="E333" i="1"/>
  <c r="E334" i="1"/>
  <c r="E335" i="1"/>
  <c r="E336" i="1"/>
  <c r="E339" i="1"/>
  <c r="E369" i="1"/>
  <c r="E372" i="1"/>
  <c r="E330" i="1" l="1"/>
  <c r="E488" i="1" l="1"/>
  <c r="E485" i="1"/>
  <c r="E478" i="1"/>
  <c r="E468" i="1"/>
  <c r="E465" i="1"/>
  <c r="E458" i="1"/>
  <c r="E455" i="1"/>
  <c r="E448" i="1"/>
  <c r="E430" i="1"/>
  <c r="E431" i="1"/>
  <c r="E433" i="1"/>
  <c r="E434" i="1"/>
  <c r="E435" i="1"/>
  <c r="E438"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9" i="1" l="1"/>
  <c r="E480" i="1"/>
  <c r="E481" i="1"/>
  <c r="E482" i="1"/>
  <c r="E463" i="1"/>
  <c r="E464" i="1"/>
  <c r="E453" i="1"/>
  <c r="E454" i="1"/>
  <c r="E460" i="1"/>
  <c r="E461" i="1"/>
  <c r="E450" i="1"/>
  <c r="E451" i="1"/>
  <c r="E301" i="1"/>
  <c r="E302" i="1"/>
  <c r="E303" i="1"/>
  <c r="E304" i="1"/>
  <c r="E305" i="1"/>
  <c r="E181" i="1"/>
  <c r="E182" i="1"/>
  <c r="E183" i="1"/>
  <c r="E184" i="1"/>
  <c r="E185" i="1"/>
  <c r="E172" i="1"/>
  <c r="E173" i="1"/>
  <c r="E174" i="1"/>
  <c r="E175" i="1"/>
  <c r="E93" i="1" l="1"/>
  <c r="E472" i="1"/>
  <c r="I483" i="1"/>
  <c r="I479" i="1" s="1"/>
  <c r="I67" i="1"/>
  <c r="I493" i="1" l="1"/>
  <c r="I489" i="1" s="1"/>
  <c r="H67" i="1"/>
  <c r="G67" i="1"/>
  <c r="F67" i="1"/>
  <c r="E69" i="1"/>
  <c r="E71" i="1"/>
  <c r="E70" i="1"/>
  <c r="E68" i="1"/>
  <c r="E72" i="1"/>
  <c r="E67" i="1" l="1"/>
  <c r="E429" i="1"/>
  <c r="E484" i="1"/>
  <c r="E442" i="1"/>
  <c r="G483" i="1" l="1"/>
  <c r="G462" i="1"/>
  <c r="G459" i="1" l="1"/>
  <c r="E459" i="1" s="1"/>
  <c r="G492" i="1"/>
  <c r="G493" i="1"/>
  <c r="G479" i="1"/>
  <c r="E479" i="1" s="1"/>
  <c r="E47" i="1"/>
  <c r="E462" i="1"/>
  <c r="E483" i="1"/>
  <c r="G489" i="1" l="1"/>
  <c r="E449" i="1"/>
  <c r="E452" i="1"/>
  <c r="E474" i="1" l="1"/>
  <c r="E475" i="1"/>
  <c r="E190" i="1" l="1"/>
  <c r="E471" i="1"/>
  <c r="E473" i="1"/>
  <c r="E180" i="1"/>
  <c r="E92" i="1"/>
  <c r="E90" i="1" l="1"/>
  <c r="G88" i="1"/>
  <c r="E91" i="1"/>
  <c r="E411" i="1" l="1"/>
  <c r="E492" i="1" l="1"/>
  <c r="E414" i="1"/>
  <c r="E412" i="1" l="1"/>
  <c r="E493" i="1"/>
  <c r="E445" i="1"/>
  <c r="E413" i="1"/>
  <c r="E444" i="1"/>
  <c r="E441" i="1"/>
  <c r="E443" i="1"/>
  <c r="I88" i="1" l="1"/>
  <c r="E439" i="1"/>
  <c r="E89" i="1"/>
  <c r="E94" i="1"/>
  <c r="E490" i="1"/>
  <c r="E495" i="1"/>
  <c r="E494" i="1"/>
  <c r="E491" i="1"/>
  <c r="E88" i="1" l="1"/>
  <c r="E489" i="1" l="1"/>
  <c r="E498" i="1"/>
</calcChain>
</file>

<file path=xl/sharedStrings.xml><?xml version="1.0" encoding="utf-8"?>
<sst xmlns="http://schemas.openxmlformats.org/spreadsheetml/2006/main" count="144" uniqueCount="97">
  <si>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</si>
  <si>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</si>
  <si>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</si>
  <si>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</si>
  <si>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</si>
  <si>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</si>
  <si>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</si>
  <si>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</si>
  <si>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</si>
  <si>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</si>
  <si>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</si>
  <si>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</si>
  <si>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</si>
  <si>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</si>
  <si>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</si>
  <si>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</si>
  <si>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</si>
  <si>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</si>
  <si>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</si>
  <si>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</si>
  <si>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</si>
  <si>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</si>
  <si>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</si>
  <si>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</si>
  <si>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</si>
  <si>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</si>
  <si>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</si>
  <si>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</si>
  <si>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</si>
  <si>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</si>
  <si>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Мэр города</t>
  </si>
  <si>
    <t>М.В. Торопкин</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</si>
  <si>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</si>
  <si>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</si>
  <si>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</si>
  <si>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</si>
  <si>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</si>
  <si>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</si>
  <si>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</si>
  <si>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</si>
  <si>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</si>
  <si>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</si>
  <si>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</si>
  <si>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</si>
  <si>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</si>
  <si>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</si>
  <si>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</si>
  <si>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</si>
  <si>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</si>
  <si>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</si>
  <si>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</si>
  <si>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</si>
  <si>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</si>
  <si>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</si>
  <si>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</si>
  <si>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</si>
  <si>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</si>
  <si>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</si>
  <si>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</si>
  <si>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</si>
  <si>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</si>
  <si>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</si>
  <si>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</si>
  <si>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</si>
  <si>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</si>
  <si>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</si>
  <si>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</si>
  <si>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</si>
  <si>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</si>
  <si>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</si>
  <si>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</si>
  <si>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</si>
  <si>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</si>
  <si>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</si>
  <si>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</si>
  <si>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</si>
  <si>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</si>
  <si>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</si>
  <si>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</si>
  <si>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</si>
  <si>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</si>
  <si>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</si>
  <si>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</si>
  <si>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</si>
  <si>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</si>
  <si>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</si>
  <si>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</si>
  <si>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</si>
  <si>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</si>
  <si>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</si>
  <si>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</si>
  <si>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Основное мероприятие 6.44. «Реализация мероприятий проекта «Концепция туристического центра города Усолье-Сибирское».</t>
  </si>
  <si>
    <t>Субсидия в целях софинансирования расходных обязательств муниципальных образований Иркутской области на реализацию проектов по развитию общественной территории муниципальных образований Иркутской области, в том числе мероприятий (результатов) по обустройству туристского центра города на территории муниципального образования «город Усолье-Сибирское» в соответствии с туристским кодом центра города в 2025 году</t>
  </si>
  <si>
    <t>Государственная программа Иркутской области «Туризм и индустрия гостеприимства» на 2024-2030 годы.</t>
  </si>
  <si>
    <t>Всего по Государственной программе Иркутской области «Туризм и индустрия гостеприимства» на 2024-2030 годы:</t>
  </si>
  <si>
    <t>Приложение 4</t>
  </si>
  <si>
    <t xml:space="preserve">   от 17.07.2025 г. №1254-па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</si>
</sst>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Red]\-#,##0.00;0.00"/>
    <numFmt numFmtId="166" formatCode="#,##0.00\ _₽"/>
  </numFmts>
  <fonts count="16"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b/>
      <u/>
      <sz val="10"/>
      <name val="Times New Roman"/>
      <family val="1"/>
      <charset val="204"/>
    </font>
    <font>
      <sz val="9"/>
      <name val="Times New Roman"/>
      <family val="1"/>
      <charset val="204"/>
    </font>
    <font>
      <sz val="9"/>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13">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3" fillId="2" borderId="0" xfId="0" applyFont="1" applyFill="1" applyAlignment="1">
      <alignment wrapText="1"/>
    </xf>
    <xf numFmtId="4" fontId="2" fillId="2" borderId="6"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6" fontId="8" fillId="2" borderId="1"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2" fillId="2" borderId="1" xfId="0" applyFont="1" applyFill="1" applyBorder="1" applyAlignment="1">
      <alignment horizontal="center" vertical="center" wrapText="1"/>
    </xf>
    <xf numFmtId="0" fontId="3" fillId="2" borderId="12" xfId="0" applyFont="1" applyFill="1" applyBorder="1" applyAlignment="1">
      <alignment horizont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5"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7" xfId="0" applyFont="1" applyFill="1" applyBorder="1" applyAlignment="1">
      <alignment horizontal="center" vertical="center" wrapText="1"/>
    </xf>
    <xf numFmtId="0" fontId="2" fillId="2" borderId="11" xfId="0" applyFont="1" applyFill="1" applyBorder="1" applyAlignment="1">
      <alignment vertical="top" wrapText="1"/>
    </xf>
    <xf numFmtId="0" fontId="8"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3" fillId="2" borderId="13"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4" fillId="2" borderId="13" xfId="0" applyFont="1" applyFill="1" applyBorder="1" applyAlignment="1">
      <alignment vertical="top" wrapText="1"/>
    </xf>
  </cellXfs>
  <cellStyles count="1">
    <cellStyle name="Обычный" xfId="0" builtinId="0"/>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1"/>
  <sheetViews>
    <sheetView tabSelected="1" zoomScale="86" zoomScaleNormal="86" zoomScaleSheetLayoutView="90" workbookViewId="0">
      <selection activeCell="I6" sqref="I6"/>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6384" width="9.109375" style="4"/>
  </cols>
  <sheetData>
    <row r="1" spans="1:9" x14ac:dyDescent="0.3">
      <c r="F1" s="5"/>
      <c r="I1" s="6" t="s">
        <v>95</v>
      </c>
    </row>
    <row r="2" spans="1:9" x14ac:dyDescent="0.3">
      <c r="F2" s="5"/>
      <c r="I2" s="6" t="s">
        <v>7</v>
      </c>
    </row>
    <row r="3" spans="1:9" x14ac:dyDescent="0.3">
      <c r="F3" s="5"/>
      <c r="I3" s="6" t="s">
        <v>8</v>
      </c>
    </row>
    <row r="4" spans="1:9" x14ac:dyDescent="0.3">
      <c r="F4" s="78" t="s">
        <v>96</v>
      </c>
      <c r="G4" s="79"/>
      <c r="H4" s="79"/>
      <c r="I4" s="79"/>
    </row>
    <row r="5" spans="1:9" x14ac:dyDescent="0.3">
      <c r="F5" s="5"/>
      <c r="G5" s="6"/>
      <c r="H5" s="6"/>
    </row>
    <row r="6" spans="1:9" x14ac:dyDescent="0.3">
      <c r="F6" s="6"/>
      <c r="I6" s="6" t="s">
        <v>9</v>
      </c>
    </row>
    <row r="7" spans="1:9" x14ac:dyDescent="0.3">
      <c r="F7" s="6"/>
      <c r="I7" s="6" t="s">
        <v>10</v>
      </c>
    </row>
    <row r="8" spans="1:9" x14ac:dyDescent="0.3">
      <c r="F8" s="27"/>
      <c r="I8" s="27" t="s">
        <v>11</v>
      </c>
    </row>
    <row r="9" spans="1:9" x14ac:dyDescent="0.3">
      <c r="F9" s="6"/>
      <c r="I9" s="6" t="s">
        <v>32</v>
      </c>
    </row>
    <row r="10" spans="1:9" ht="15.75" customHeight="1" x14ac:dyDescent="0.3">
      <c r="I10" s="7"/>
    </row>
    <row r="11" spans="1:9" ht="37.5" customHeight="1" x14ac:dyDescent="0.3">
      <c r="A11" s="82" t="s">
        <v>3</v>
      </c>
      <c r="B11" s="82"/>
      <c r="C11" s="82"/>
      <c r="D11" s="82"/>
      <c r="E11" s="82"/>
      <c r="F11" s="82"/>
      <c r="G11" s="82"/>
      <c r="H11" s="82"/>
      <c r="I11" s="82"/>
    </row>
    <row r="12" spans="1:9" ht="21" customHeight="1" x14ac:dyDescent="0.3">
      <c r="A12" s="83" t="s">
        <v>33</v>
      </c>
      <c r="B12" s="83"/>
      <c r="C12" s="83"/>
      <c r="D12" s="83"/>
      <c r="E12" s="83"/>
      <c r="F12" s="83"/>
      <c r="G12" s="83"/>
      <c r="H12" s="83"/>
      <c r="I12" s="83"/>
    </row>
    <row r="13" spans="1:9" ht="13.5" customHeight="1" x14ac:dyDescent="0.3">
      <c r="A13" s="80" t="s">
        <v>6</v>
      </c>
      <c r="B13" s="80"/>
      <c r="C13" s="80"/>
      <c r="D13" s="80"/>
      <c r="E13" s="80"/>
      <c r="F13" s="80"/>
      <c r="G13" s="80"/>
      <c r="H13" s="80"/>
      <c r="I13" s="80"/>
    </row>
    <row r="14" spans="1:9" ht="12.75" customHeight="1" x14ac:dyDescent="0.3">
      <c r="I14" s="8"/>
    </row>
    <row r="15" spans="1:9" ht="54.75" customHeight="1" x14ac:dyDescent="0.3">
      <c r="A15" s="28" t="s">
        <v>0</v>
      </c>
      <c r="B15" s="28" t="s">
        <v>1</v>
      </c>
      <c r="C15" s="28" t="s">
        <v>2</v>
      </c>
      <c r="D15" s="28" t="s">
        <v>12</v>
      </c>
      <c r="E15" s="28" t="s">
        <v>13</v>
      </c>
      <c r="F15" s="28" t="s">
        <v>14</v>
      </c>
      <c r="G15" s="28" t="s">
        <v>15</v>
      </c>
      <c r="H15" s="28" t="s">
        <v>18</v>
      </c>
      <c r="I15" s="28" t="s">
        <v>16</v>
      </c>
    </row>
    <row r="16" spans="1:9" ht="39.75" customHeight="1" x14ac:dyDescent="0.3">
      <c r="A16" s="28">
        <v>1</v>
      </c>
      <c r="B16" s="81" t="s">
        <v>34</v>
      </c>
      <c r="C16" s="81"/>
      <c r="D16" s="81"/>
      <c r="E16" s="81"/>
      <c r="F16" s="81"/>
      <c r="G16" s="81"/>
      <c r="H16" s="81"/>
      <c r="I16" s="81"/>
    </row>
    <row r="17" spans="1:9" ht="17.25" customHeight="1" x14ac:dyDescent="0.3">
      <c r="A17" s="41">
        <v>1</v>
      </c>
      <c r="B17" s="38" t="s">
        <v>19</v>
      </c>
      <c r="C17" s="38" t="s">
        <v>77</v>
      </c>
      <c r="D17" s="28" t="s">
        <v>5</v>
      </c>
      <c r="E17" s="9">
        <f>F17+G17+H17+I17</f>
        <v>877950</v>
      </c>
      <c r="F17" s="9">
        <f>SUM(F18:F26)</f>
        <v>0</v>
      </c>
      <c r="G17" s="9">
        <f t="shared" ref="G17:I17" si="0">SUM(G18:G26)</f>
        <v>780400</v>
      </c>
      <c r="H17" s="9">
        <f t="shared" si="0"/>
        <v>0</v>
      </c>
      <c r="I17" s="9">
        <f t="shared" si="0"/>
        <v>97550</v>
      </c>
    </row>
    <row r="18" spans="1:9" ht="17.25" customHeight="1" x14ac:dyDescent="0.3">
      <c r="A18" s="42"/>
      <c r="B18" s="39"/>
      <c r="C18" s="39"/>
      <c r="D18" s="28">
        <v>2019</v>
      </c>
      <c r="E18" s="9">
        <f t="shared" ref="E18:E33" si="1">F18+G18+H18+I18</f>
        <v>0</v>
      </c>
      <c r="F18" s="9">
        <v>0</v>
      </c>
      <c r="G18" s="9">
        <v>0</v>
      </c>
      <c r="H18" s="9">
        <v>0</v>
      </c>
      <c r="I18" s="9">
        <v>0</v>
      </c>
    </row>
    <row r="19" spans="1:9" ht="17.25" customHeight="1" x14ac:dyDescent="0.3">
      <c r="A19" s="42"/>
      <c r="B19" s="39"/>
      <c r="C19" s="39"/>
      <c r="D19" s="28">
        <v>2020</v>
      </c>
      <c r="E19" s="9">
        <f t="shared" si="1"/>
        <v>0</v>
      </c>
      <c r="F19" s="9">
        <v>0</v>
      </c>
      <c r="G19" s="9">
        <v>0</v>
      </c>
      <c r="H19" s="9">
        <v>0</v>
      </c>
      <c r="I19" s="9">
        <v>0</v>
      </c>
    </row>
    <row r="20" spans="1:9" ht="17.25" customHeight="1" x14ac:dyDescent="0.3">
      <c r="A20" s="42"/>
      <c r="B20" s="39"/>
      <c r="C20" s="39"/>
      <c r="D20" s="28">
        <v>2021</v>
      </c>
      <c r="E20" s="9">
        <f t="shared" si="1"/>
        <v>877950</v>
      </c>
      <c r="F20" s="9">
        <v>0</v>
      </c>
      <c r="G20" s="9">
        <v>780400</v>
      </c>
      <c r="H20" s="9">
        <v>0</v>
      </c>
      <c r="I20" s="9">
        <v>97550</v>
      </c>
    </row>
    <row r="21" spans="1:9" ht="17.25" customHeight="1" x14ac:dyDescent="0.3">
      <c r="A21" s="42"/>
      <c r="B21" s="39"/>
      <c r="C21" s="39"/>
      <c r="D21" s="28">
        <v>2022</v>
      </c>
      <c r="E21" s="9">
        <f t="shared" si="1"/>
        <v>0</v>
      </c>
      <c r="F21" s="9">
        <v>0</v>
      </c>
      <c r="G21" s="9">
        <v>0</v>
      </c>
      <c r="H21" s="9">
        <v>0</v>
      </c>
      <c r="I21" s="9">
        <v>0</v>
      </c>
    </row>
    <row r="22" spans="1:9" ht="17.25" customHeight="1" x14ac:dyDescent="0.3">
      <c r="A22" s="42"/>
      <c r="B22" s="39"/>
      <c r="C22" s="39"/>
      <c r="D22" s="28">
        <v>2023</v>
      </c>
      <c r="E22" s="9">
        <f t="shared" si="1"/>
        <v>0</v>
      </c>
      <c r="F22" s="9">
        <v>0</v>
      </c>
      <c r="G22" s="9">
        <v>0</v>
      </c>
      <c r="H22" s="9">
        <v>0</v>
      </c>
      <c r="I22" s="9">
        <v>0</v>
      </c>
    </row>
    <row r="23" spans="1:9" ht="17.25" customHeight="1" x14ac:dyDescent="0.3">
      <c r="A23" s="42"/>
      <c r="B23" s="39"/>
      <c r="C23" s="39"/>
      <c r="D23" s="28">
        <v>2024</v>
      </c>
      <c r="E23" s="9">
        <f t="shared" si="1"/>
        <v>0</v>
      </c>
      <c r="F23" s="9">
        <v>0</v>
      </c>
      <c r="G23" s="9">
        <v>0</v>
      </c>
      <c r="H23" s="9">
        <v>0</v>
      </c>
      <c r="I23" s="9">
        <v>0</v>
      </c>
    </row>
    <row r="24" spans="1:9" ht="17.25" customHeight="1" x14ac:dyDescent="0.3">
      <c r="A24" s="42"/>
      <c r="B24" s="39"/>
      <c r="C24" s="39"/>
      <c r="D24" s="28">
        <v>2025</v>
      </c>
      <c r="E24" s="9">
        <f t="shared" ref="E24:E25" si="2">F24+G24+H24+I24</f>
        <v>0</v>
      </c>
      <c r="F24" s="9">
        <v>0</v>
      </c>
      <c r="G24" s="9">
        <v>0</v>
      </c>
      <c r="H24" s="9">
        <v>0</v>
      </c>
      <c r="I24" s="9">
        <v>0</v>
      </c>
    </row>
    <row r="25" spans="1:9" ht="17.25" customHeight="1" x14ac:dyDescent="0.3">
      <c r="A25" s="42"/>
      <c r="B25" s="39"/>
      <c r="C25" s="39"/>
      <c r="D25" s="28">
        <v>2026</v>
      </c>
      <c r="E25" s="9">
        <f t="shared" si="2"/>
        <v>0</v>
      </c>
      <c r="F25" s="9">
        <v>0</v>
      </c>
      <c r="G25" s="9">
        <v>0</v>
      </c>
      <c r="H25" s="9">
        <v>0</v>
      </c>
      <c r="I25" s="9">
        <v>0</v>
      </c>
    </row>
    <row r="26" spans="1:9" ht="17.25" customHeight="1" x14ac:dyDescent="0.3">
      <c r="A26" s="43"/>
      <c r="B26" s="40"/>
      <c r="C26" s="40"/>
      <c r="D26" s="28">
        <v>2027</v>
      </c>
      <c r="E26" s="9">
        <f t="shared" si="1"/>
        <v>0</v>
      </c>
      <c r="F26" s="9">
        <v>0</v>
      </c>
      <c r="G26" s="9">
        <v>0</v>
      </c>
      <c r="H26" s="9">
        <v>0</v>
      </c>
      <c r="I26" s="9">
        <v>0</v>
      </c>
    </row>
    <row r="27" spans="1:9" ht="18" customHeight="1" x14ac:dyDescent="0.3">
      <c r="A27" s="48">
        <v>2</v>
      </c>
      <c r="B27" s="38" t="s">
        <v>20</v>
      </c>
      <c r="C27" s="44" t="s">
        <v>76</v>
      </c>
      <c r="D27" s="28" t="s">
        <v>5</v>
      </c>
      <c r="E27" s="9">
        <f t="shared" si="1"/>
        <v>1571223</v>
      </c>
      <c r="F27" s="9">
        <f>SUM(F28:F36)</f>
        <v>0</v>
      </c>
      <c r="G27" s="9">
        <f t="shared" ref="G27:I27" si="3">SUM(G28:G36)</f>
        <v>1414100</v>
      </c>
      <c r="H27" s="9">
        <f t="shared" si="3"/>
        <v>0</v>
      </c>
      <c r="I27" s="9">
        <f t="shared" si="3"/>
        <v>157123</v>
      </c>
    </row>
    <row r="28" spans="1:9" ht="18" customHeight="1" x14ac:dyDescent="0.3">
      <c r="A28" s="49"/>
      <c r="B28" s="47"/>
      <c r="C28" s="45"/>
      <c r="D28" s="28">
        <v>2019</v>
      </c>
      <c r="E28" s="9">
        <f t="shared" si="1"/>
        <v>0</v>
      </c>
      <c r="F28" s="9">
        <v>0</v>
      </c>
      <c r="G28" s="9">
        <v>0</v>
      </c>
      <c r="H28" s="9">
        <v>0</v>
      </c>
      <c r="I28" s="9">
        <v>0</v>
      </c>
    </row>
    <row r="29" spans="1:9" ht="18" customHeight="1" x14ac:dyDescent="0.3">
      <c r="A29" s="49"/>
      <c r="B29" s="47"/>
      <c r="C29" s="45"/>
      <c r="D29" s="28">
        <v>2020</v>
      </c>
      <c r="E29" s="9">
        <f t="shared" si="1"/>
        <v>0</v>
      </c>
      <c r="F29" s="9">
        <v>0</v>
      </c>
      <c r="G29" s="9">
        <v>0</v>
      </c>
      <c r="H29" s="9">
        <v>0</v>
      </c>
      <c r="I29" s="9">
        <v>0</v>
      </c>
    </row>
    <row r="30" spans="1:9" ht="18" customHeight="1" x14ac:dyDescent="0.3">
      <c r="A30" s="49"/>
      <c r="B30" s="47"/>
      <c r="C30" s="45"/>
      <c r="D30" s="28">
        <v>2021</v>
      </c>
      <c r="E30" s="9">
        <f t="shared" si="1"/>
        <v>1571223</v>
      </c>
      <c r="F30" s="9">
        <v>0</v>
      </c>
      <c r="G30" s="9">
        <v>1414100</v>
      </c>
      <c r="H30" s="9">
        <v>0</v>
      </c>
      <c r="I30" s="9">
        <v>157123</v>
      </c>
    </row>
    <row r="31" spans="1:9" ht="18" customHeight="1" x14ac:dyDescent="0.3">
      <c r="A31" s="49"/>
      <c r="B31" s="47"/>
      <c r="C31" s="45"/>
      <c r="D31" s="28">
        <v>2022</v>
      </c>
      <c r="E31" s="9">
        <f t="shared" si="1"/>
        <v>0</v>
      </c>
      <c r="F31" s="9">
        <v>0</v>
      </c>
      <c r="G31" s="9">
        <v>0</v>
      </c>
      <c r="H31" s="9">
        <v>0</v>
      </c>
      <c r="I31" s="9">
        <v>0</v>
      </c>
    </row>
    <row r="32" spans="1:9" ht="18" customHeight="1" x14ac:dyDescent="0.3">
      <c r="A32" s="49"/>
      <c r="B32" s="47"/>
      <c r="C32" s="45"/>
      <c r="D32" s="28">
        <v>2023</v>
      </c>
      <c r="E32" s="9">
        <f t="shared" si="1"/>
        <v>0</v>
      </c>
      <c r="F32" s="9">
        <v>0</v>
      </c>
      <c r="G32" s="9">
        <v>0</v>
      </c>
      <c r="H32" s="9">
        <v>0</v>
      </c>
      <c r="I32" s="9">
        <v>0</v>
      </c>
    </row>
    <row r="33" spans="1:9" ht="18" customHeight="1" x14ac:dyDescent="0.3">
      <c r="A33" s="49"/>
      <c r="B33" s="47"/>
      <c r="C33" s="45"/>
      <c r="D33" s="28">
        <v>2024</v>
      </c>
      <c r="E33" s="9">
        <f t="shared" si="1"/>
        <v>0</v>
      </c>
      <c r="F33" s="9">
        <v>0</v>
      </c>
      <c r="G33" s="9">
        <v>0</v>
      </c>
      <c r="H33" s="9">
        <v>0</v>
      </c>
      <c r="I33" s="9">
        <v>0</v>
      </c>
    </row>
    <row r="34" spans="1:9" ht="18" customHeight="1" x14ac:dyDescent="0.3">
      <c r="A34" s="49"/>
      <c r="B34" s="47"/>
      <c r="C34" s="45"/>
      <c r="D34" s="28">
        <v>2025</v>
      </c>
      <c r="E34" s="9">
        <f>F34+G34+H34+I34</f>
        <v>0</v>
      </c>
      <c r="F34" s="9">
        <v>0</v>
      </c>
      <c r="G34" s="9">
        <v>0</v>
      </c>
      <c r="H34" s="9">
        <v>0</v>
      </c>
      <c r="I34" s="9">
        <v>0</v>
      </c>
    </row>
    <row r="35" spans="1:9" ht="18" customHeight="1" x14ac:dyDescent="0.3">
      <c r="A35" s="49"/>
      <c r="B35" s="47"/>
      <c r="C35" s="45"/>
      <c r="D35" s="28">
        <v>2026</v>
      </c>
      <c r="E35" s="9">
        <f>F35+G35+H35+I35</f>
        <v>0</v>
      </c>
      <c r="F35" s="9">
        <v>0</v>
      </c>
      <c r="G35" s="9">
        <v>0</v>
      </c>
      <c r="H35" s="9">
        <v>0</v>
      </c>
      <c r="I35" s="9">
        <v>0</v>
      </c>
    </row>
    <row r="36" spans="1:9" ht="18" customHeight="1" x14ac:dyDescent="0.3">
      <c r="A36" s="43"/>
      <c r="B36" s="40"/>
      <c r="C36" s="46"/>
      <c r="D36" s="28">
        <v>2027</v>
      </c>
      <c r="E36" s="9">
        <f>F36+G36+H36+I36</f>
        <v>0</v>
      </c>
      <c r="F36" s="9">
        <v>0</v>
      </c>
      <c r="G36" s="9">
        <v>0</v>
      </c>
      <c r="H36" s="9">
        <v>0</v>
      </c>
      <c r="I36" s="9">
        <v>0</v>
      </c>
    </row>
    <row r="37" spans="1:9" ht="17.25" customHeight="1" x14ac:dyDescent="0.3">
      <c r="A37" s="30">
        <v>3</v>
      </c>
      <c r="B37" s="64" t="s">
        <v>21</v>
      </c>
      <c r="C37" s="50" t="s">
        <v>35</v>
      </c>
      <c r="D37" s="28" t="s">
        <v>17</v>
      </c>
      <c r="E37" s="9">
        <f>F37+G37+H37+I37</f>
        <v>67712487.989999995</v>
      </c>
      <c r="F37" s="9">
        <f>SUM(F38:F46)</f>
        <v>0</v>
      </c>
      <c r="G37" s="9">
        <f t="shared" ref="G37:I37" si="4">SUM(G38:G46)</f>
        <v>58039100</v>
      </c>
      <c r="H37" s="9">
        <f t="shared" si="4"/>
        <v>0</v>
      </c>
      <c r="I37" s="9">
        <f t="shared" si="4"/>
        <v>9673387.9900000002</v>
      </c>
    </row>
    <row r="38" spans="1:9" ht="17.100000000000001" customHeight="1" x14ac:dyDescent="0.3">
      <c r="A38" s="57"/>
      <c r="B38" s="65"/>
      <c r="C38" s="51"/>
      <c r="D38" s="28">
        <v>2019</v>
      </c>
      <c r="E38" s="9">
        <f t="shared" ref="E38:E43" si="5">F38+G38+H38+I38</f>
        <v>0</v>
      </c>
      <c r="F38" s="9">
        <v>0</v>
      </c>
      <c r="G38" s="9">
        <v>0</v>
      </c>
      <c r="H38" s="9">
        <v>0</v>
      </c>
      <c r="I38" s="9">
        <v>0</v>
      </c>
    </row>
    <row r="39" spans="1:9" ht="17.100000000000001" customHeight="1" x14ac:dyDescent="0.3">
      <c r="A39" s="57"/>
      <c r="B39" s="65"/>
      <c r="C39" s="51"/>
      <c r="D39" s="28">
        <v>2020</v>
      </c>
      <c r="E39" s="9">
        <f t="shared" si="5"/>
        <v>0</v>
      </c>
      <c r="F39" s="9">
        <v>0</v>
      </c>
      <c r="G39" s="9">
        <v>0</v>
      </c>
      <c r="H39" s="9">
        <v>0</v>
      </c>
      <c r="I39" s="9">
        <v>0</v>
      </c>
    </row>
    <row r="40" spans="1:9" ht="17.100000000000001" customHeight="1" x14ac:dyDescent="0.3">
      <c r="A40" s="57"/>
      <c r="B40" s="65"/>
      <c r="C40" s="51"/>
      <c r="D40" s="28">
        <v>2021</v>
      </c>
      <c r="E40" s="9">
        <f t="shared" si="5"/>
        <v>0</v>
      </c>
      <c r="F40" s="9">
        <v>0</v>
      </c>
      <c r="G40" s="9">
        <v>0</v>
      </c>
      <c r="H40" s="9">
        <v>0</v>
      </c>
      <c r="I40" s="9">
        <v>0</v>
      </c>
    </row>
    <row r="41" spans="1:9" ht="19.5" customHeight="1" x14ac:dyDescent="0.3">
      <c r="A41" s="57"/>
      <c r="B41" s="65"/>
      <c r="C41" s="51"/>
      <c r="D41" s="28">
        <v>2022</v>
      </c>
      <c r="E41" s="9">
        <f>F41+G41+H41+I41</f>
        <v>32243999.43</v>
      </c>
      <c r="F41" s="9">
        <v>0</v>
      </c>
      <c r="G41" s="9">
        <v>29019600</v>
      </c>
      <c r="H41" s="9">
        <v>0</v>
      </c>
      <c r="I41" s="9">
        <v>3224399.43</v>
      </c>
    </row>
    <row r="42" spans="1:9" ht="17.100000000000001" customHeight="1" x14ac:dyDescent="0.3">
      <c r="A42" s="57"/>
      <c r="B42" s="65"/>
      <c r="C42" s="51"/>
      <c r="D42" s="28">
        <v>2023</v>
      </c>
      <c r="E42" s="9">
        <f t="shared" si="5"/>
        <v>32243994.280000001</v>
      </c>
      <c r="F42" s="9">
        <v>0</v>
      </c>
      <c r="G42" s="1">
        <v>29019500</v>
      </c>
      <c r="H42" s="9">
        <v>0</v>
      </c>
      <c r="I42" s="1">
        <v>3224494.28</v>
      </c>
    </row>
    <row r="43" spans="1:9" ht="17.100000000000001" customHeight="1" x14ac:dyDescent="0.3">
      <c r="A43" s="57"/>
      <c r="B43" s="65"/>
      <c r="C43" s="51"/>
      <c r="D43" s="28">
        <v>2024</v>
      </c>
      <c r="E43" s="9">
        <f t="shared" si="5"/>
        <v>3224494.28</v>
      </c>
      <c r="F43" s="9">
        <v>0</v>
      </c>
      <c r="G43" s="9">
        <v>0</v>
      </c>
      <c r="H43" s="9">
        <v>0</v>
      </c>
      <c r="I43" s="1">
        <v>3224494.28</v>
      </c>
    </row>
    <row r="44" spans="1:9" ht="17.100000000000001" customHeight="1" x14ac:dyDescent="0.3">
      <c r="A44" s="57"/>
      <c r="B44" s="65"/>
      <c r="C44" s="51"/>
      <c r="D44" s="28">
        <v>2025</v>
      </c>
      <c r="E44" s="9">
        <f>F44+G44+H44+I44</f>
        <v>0</v>
      </c>
      <c r="F44" s="9">
        <v>0</v>
      </c>
      <c r="G44" s="9">
        <v>0</v>
      </c>
      <c r="H44" s="9">
        <v>0</v>
      </c>
      <c r="I44" s="1">
        <v>0</v>
      </c>
    </row>
    <row r="45" spans="1:9" ht="17.100000000000001" customHeight="1" x14ac:dyDescent="0.3">
      <c r="A45" s="57"/>
      <c r="B45" s="65"/>
      <c r="C45" s="51"/>
      <c r="D45" s="28">
        <v>2026</v>
      </c>
      <c r="E45" s="9">
        <f>F45+G45+H45+I45</f>
        <v>0</v>
      </c>
      <c r="F45" s="9">
        <v>0</v>
      </c>
      <c r="G45" s="9">
        <v>0</v>
      </c>
      <c r="H45" s="9">
        <v>0</v>
      </c>
      <c r="I45" s="9">
        <v>0</v>
      </c>
    </row>
    <row r="46" spans="1:9" ht="17.100000000000001" customHeight="1" x14ac:dyDescent="0.3">
      <c r="A46" s="57"/>
      <c r="B46" s="65"/>
      <c r="C46" s="52"/>
      <c r="D46" s="28">
        <v>2027</v>
      </c>
      <c r="E46" s="9">
        <f>F46+G46+H46+I46</f>
        <v>0</v>
      </c>
      <c r="F46" s="9">
        <v>0</v>
      </c>
      <c r="G46" s="9">
        <v>0</v>
      </c>
      <c r="H46" s="9">
        <v>0</v>
      </c>
      <c r="I46" s="9">
        <v>0</v>
      </c>
    </row>
    <row r="47" spans="1:9" ht="17.100000000000001" customHeight="1" x14ac:dyDescent="0.3">
      <c r="A47" s="57"/>
      <c r="B47" s="65"/>
      <c r="C47" s="50" t="s">
        <v>36</v>
      </c>
      <c r="D47" s="28" t="s">
        <v>17</v>
      </c>
      <c r="E47" s="9">
        <f t="shared" ref="E47:E53" si="6">F47+G47+H47+I47</f>
        <v>26220000</v>
      </c>
      <c r="F47" s="9">
        <f>SUM(F48:F56)</f>
        <v>0</v>
      </c>
      <c r="G47" s="9">
        <f t="shared" ref="G47:I47" si="7">SUM(G48:G56)</f>
        <v>24840000</v>
      </c>
      <c r="H47" s="9">
        <f t="shared" si="7"/>
        <v>0</v>
      </c>
      <c r="I47" s="9">
        <f t="shared" si="7"/>
        <v>1380000</v>
      </c>
    </row>
    <row r="48" spans="1:9" ht="17.100000000000001" customHeight="1" x14ac:dyDescent="0.3">
      <c r="A48" s="57"/>
      <c r="B48" s="65"/>
      <c r="C48" s="51"/>
      <c r="D48" s="28">
        <v>2019</v>
      </c>
      <c r="E48" s="9">
        <f t="shared" si="6"/>
        <v>0</v>
      </c>
      <c r="F48" s="9">
        <v>0</v>
      </c>
      <c r="G48" s="9">
        <v>0</v>
      </c>
      <c r="H48" s="9">
        <v>0</v>
      </c>
      <c r="I48" s="9">
        <v>0</v>
      </c>
    </row>
    <row r="49" spans="1:9" ht="17.100000000000001" customHeight="1" x14ac:dyDescent="0.3">
      <c r="A49" s="57"/>
      <c r="B49" s="65"/>
      <c r="C49" s="51"/>
      <c r="D49" s="28">
        <v>2020</v>
      </c>
      <c r="E49" s="9">
        <f t="shared" si="6"/>
        <v>0</v>
      </c>
      <c r="F49" s="9">
        <v>0</v>
      </c>
      <c r="G49" s="9">
        <v>0</v>
      </c>
      <c r="H49" s="9">
        <v>0</v>
      </c>
      <c r="I49" s="9">
        <v>0</v>
      </c>
    </row>
    <row r="50" spans="1:9" ht="17.100000000000001" customHeight="1" x14ac:dyDescent="0.3">
      <c r="A50" s="57"/>
      <c r="B50" s="65"/>
      <c r="C50" s="51"/>
      <c r="D50" s="28">
        <v>2021</v>
      </c>
      <c r="E50" s="9">
        <f t="shared" si="6"/>
        <v>0</v>
      </c>
      <c r="F50" s="9">
        <v>0</v>
      </c>
      <c r="G50" s="9">
        <v>0</v>
      </c>
      <c r="H50" s="9">
        <v>0</v>
      </c>
      <c r="I50" s="9">
        <v>0</v>
      </c>
    </row>
    <row r="51" spans="1:9" ht="17.100000000000001" customHeight="1" x14ac:dyDescent="0.3">
      <c r="A51" s="57"/>
      <c r="B51" s="65"/>
      <c r="C51" s="51"/>
      <c r="D51" s="28">
        <v>2022</v>
      </c>
      <c r="E51" s="9">
        <f t="shared" si="6"/>
        <v>13800000</v>
      </c>
      <c r="F51" s="9">
        <v>0</v>
      </c>
      <c r="G51" s="9">
        <v>12420000</v>
      </c>
      <c r="H51" s="9">
        <v>0</v>
      </c>
      <c r="I51" s="9">
        <v>1380000</v>
      </c>
    </row>
    <row r="52" spans="1:9" ht="17.100000000000001" customHeight="1" x14ac:dyDescent="0.3">
      <c r="A52" s="57"/>
      <c r="B52" s="65"/>
      <c r="C52" s="51"/>
      <c r="D52" s="28">
        <v>2023</v>
      </c>
      <c r="E52" s="9">
        <f t="shared" si="6"/>
        <v>12420000</v>
      </c>
      <c r="F52" s="9">
        <v>0</v>
      </c>
      <c r="G52" s="9">
        <v>12420000</v>
      </c>
      <c r="H52" s="9">
        <v>0</v>
      </c>
      <c r="I52" s="9">
        <v>0</v>
      </c>
    </row>
    <row r="53" spans="1:9" ht="17.100000000000001" customHeight="1" x14ac:dyDescent="0.3">
      <c r="A53" s="57"/>
      <c r="B53" s="65"/>
      <c r="C53" s="51"/>
      <c r="D53" s="28">
        <v>2024</v>
      </c>
      <c r="E53" s="9">
        <f t="shared" si="6"/>
        <v>0</v>
      </c>
      <c r="F53" s="9">
        <v>0</v>
      </c>
      <c r="G53" s="9">
        <v>0</v>
      </c>
      <c r="H53" s="9">
        <v>0</v>
      </c>
      <c r="I53" s="9">
        <v>0</v>
      </c>
    </row>
    <row r="54" spans="1:9" ht="17.100000000000001" customHeight="1" x14ac:dyDescent="0.3">
      <c r="A54" s="57"/>
      <c r="B54" s="65"/>
      <c r="C54" s="51"/>
      <c r="D54" s="28">
        <v>2025</v>
      </c>
      <c r="E54" s="9">
        <f>F54+G54+H54+I54</f>
        <v>0</v>
      </c>
      <c r="F54" s="9">
        <v>0</v>
      </c>
      <c r="G54" s="9">
        <v>0</v>
      </c>
      <c r="H54" s="9">
        <v>0</v>
      </c>
      <c r="I54" s="9">
        <v>0</v>
      </c>
    </row>
    <row r="55" spans="1:9" ht="17.100000000000001" customHeight="1" x14ac:dyDescent="0.3">
      <c r="A55" s="57"/>
      <c r="B55" s="65"/>
      <c r="C55" s="51"/>
      <c r="D55" s="28">
        <v>2026</v>
      </c>
      <c r="E55" s="9">
        <f>F55+G55+H55+I55</f>
        <v>0</v>
      </c>
      <c r="F55" s="9">
        <v>0</v>
      </c>
      <c r="G55" s="9">
        <v>0</v>
      </c>
      <c r="H55" s="9">
        <v>0</v>
      </c>
      <c r="I55" s="9">
        <v>0</v>
      </c>
    </row>
    <row r="56" spans="1:9" ht="17.100000000000001" customHeight="1" x14ac:dyDescent="0.3">
      <c r="A56" s="57"/>
      <c r="B56" s="65"/>
      <c r="C56" s="52"/>
      <c r="D56" s="28">
        <v>2027</v>
      </c>
      <c r="E56" s="9">
        <f>F56+G56+H56+I56</f>
        <v>0</v>
      </c>
      <c r="F56" s="9">
        <v>0</v>
      </c>
      <c r="G56" s="9">
        <v>0</v>
      </c>
      <c r="H56" s="9">
        <v>0</v>
      </c>
      <c r="I56" s="9">
        <v>0</v>
      </c>
    </row>
    <row r="57" spans="1:9" ht="17.100000000000001" customHeight="1" x14ac:dyDescent="0.3">
      <c r="A57" s="57"/>
      <c r="B57" s="65"/>
      <c r="C57" s="50" t="s">
        <v>37</v>
      </c>
      <c r="D57" s="28" t="s">
        <v>17</v>
      </c>
      <c r="E57" s="9">
        <f>F57+G57+H57+I57</f>
        <v>91029900</v>
      </c>
      <c r="F57" s="9">
        <f>SUM(F58:F66)</f>
        <v>0</v>
      </c>
      <c r="G57" s="9">
        <f t="shared" ref="G57:I57" si="8">SUM(G58:G66)</f>
        <v>81016600</v>
      </c>
      <c r="H57" s="9">
        <f t="shared" si="8"/>
        <v>0</v>
      </c>
      <c r="I57" s="9">
        <f t="shared" si="8"/>
        <v>10013300</v>
      </c>
    </row>
    <row r="58" spans="1:9" ht="17.100000000000001" customHeight="1" x14ac:dyDescent="0.3">
      <c r="A58" s="57"/>
      <c r="B58" s="65"/>
      <c r="C58" s="51"/>
      <c r="D58" s="28">
        <v>2019</v>
      </c>
      <c r="E58" s="9">
        <f t="shared" ref="E58:E63" si="9">F58+G58+H58+I58</f>
        <v>0</v>
      </c>
      <c r="F58" s="9">
        <v>0</v>
      </c>
      <c r="G58" s="9">
        <v>0</v>
      </c>
      <c r="H58" s="9">
        <v>0</v>
      </c>
      <c r="I58" s="9">
        <v>0</v>
      </c>
    </row>
    <row r="59" spans="1:9" ht="17.100000000000001" customHeight="1" x14ac:dyDescent="0.3">
      <c r="A59" s="57"/>
      <c r="B59" s="65"/>
      <c r="C59" s="51"/>
      <c r="D59" s="28">
        <v>2020</v>
      </c>
      <c r="E59" s="9">
        <f t="shared" si="9"/>
        <v>0</v>
      </c>
      <c r="F59" s="9">
        <v>0</v>
      </c>
      <c r="G59" s="9">
        <v>0</v>
      </c>
      <c r="H59" s="9">
        <v>0</v>
      </c>
      <c r="I59" s="9">
        <v>0</v>
      </c>
    </row>
    <row r="60" spans="1:9" ht="17.100000000000001" customHeight="1" x14ac:dyDescent="0.3">
      <c r="A60" s="57"/>
      <c r="B60" s="65"/>
      <c r="C60" s="51"/>
      <c r="D60" s="28">
        <v>2021</v>
      </c>
      <c r="E60" s="9">
        <f t="shared" si="9"/>
        <v>0</v>
      </c>
      <c r="F60" s="9">
        <v>0</v>
      </c>
      <c r="G60" s="9">
        <v>0</v>
      </c>
      <c r="H60" s="9">
        <v>0</v>
      </c>
      <c r="I60" s="9">
        <v>0</v>
      </c>
    </row>
    <row r="61" spans="1:9" ht="17.100000000000001" customHeight="1" x14ac:dyDescent="0.3">
      <c r="A61" s="57"/>
      <c r="B61" s="65"/>
      <c r="C61" s="51"/>
      <c r="D61" s="28">
        <v>2022</v>
      </c>
      <c r="E61" s="9">
        <f t="shared" si="9"/>
        <v>0</v>
      </c>
      <c r="F61" s="9">
        <v>0</v>
      </c>
      <c r="G61" s="9">
        <v>0</v>
      </c>
      <c r="H61" s="9">
        <v>0</v>
      </c>
      <c r="I61" s="9">
        <v>0</v>
      </c>
    </row>
    <row r="62" spans="1:9" ht="16.95" customHeight="1" x14ac:dyDescent="0.3">
      <c r="A62" s="57"/>
      <c r="B62" s="65"/>
      <c r="C62" s="51"/>
      <c r="D62" s="28">
        <v>2023</v>
      </c>
      <c r="E62" s="9">
        <f t="shared" si="9"/>
        <v>0</v>
      </c>
      <c r="F62" s="9">
        <v>0</v>
      </c>
      <c r="G62" s="9">
        <v>0</v>
      </c>
      <c r="H62" s="9">
        <v>0</v>
      </c>
      <c r="I62" s="9">
        <v>0</v>
      </c>
    </row>
    <row r="63" spans="1:9" ht="16.95" customHeight="1" x14ac:dyDescent="0.3">
      <c r="A63" s="57"/>
      <c r="B63" s="65"/>
      <c r="C63" s="51"/>
      <c r="D63" s="28">
        <v>2024</v>
      </c>
      <c r="E63" s="9">
        <f t="shared" si="9"/>
        <v>91029900</v>
      </c>
      <c r="F63" s="9">
        <v>0</v>
      </c>
      <c r="G63" s="9">
        <v>81016600</v>
      </c>
      <c r="H63" s="9">
        <v>0</v>
      </c>
      <c r="I63" s="9">
        <v>10013300</v>
      </c>
    </row>
    <row r="64" spans="1:9" ht="16.95" customHeight="1" x14ac:dyDescent="0.3">
      <c r="A64" s="57"/>
      <c r="B64" s="65"/>
      <c r="C64" s="51"/>
      <c r="D64" s="28">
        <v>2025</v>
      </c>
      <c r="E64" s="9">
        <f>F64+G64+H64+I64</f>
        <v>0</v>
      </c>
      <c r="F64" s="9">
        <v>0</v>
      </c>
      <c r="G64" s="9">
        <v>0</v>
      </c>
      <c r="H64" s="9">
        <v>0</v>
      </c>
      <c r="I64" s="9">
        <v>0</v>
      </c>
    </row>
    <row r="65" spans="1:9" ht="16.95" customHeight="1" x14ac:dyDescent="0.3">
      <c r="A65" s="57"/>
      <c r="B65" s="65"/>
      <c r="C65" s="51"/>
      <c r="D65" s="28">
        <v>2026</v>
      </c>
      <c r="E65" s="9">
        <f>F65+G65+H65+I65</f>
        <v>0</v>
      </c>
      <c r="F65" s="9">
        <v>0</v>
      </c>
      <c r="G65" s="9">
        <v>0</v>
      </c>
      <c r="H65" s="9">
        <v>0</v>
      </c>
      <c r="I65" s="9">
        <v>0</v>
      </c>
    </row>
    <row r="66" spans="1:9" ht="16.95" customHeight="1" x14ac:dyDescent="0.3">
      <c r="A66" s="57"/>
      <c r="B66" s="65"/>
      <c r="C66" s="52"/>
      <c r="D66" s="28">
        <v>2027</v>
      </c>
      <c r="E66" s="9">
        <f>F66+G66+H66+I66</f>
        <v>0</v>
      </c>
      <c r="F66" s="9">
        <v>0</v>
      </c>
      <c r="G66" s="9">
        <v>0</v>
      </c>
      <c r="H66" s="9">
        <v>0</v>
      </c>
      <c r="I66" s="9">
        <v>0</v>
      </c>
    </row>
    <row r="67" spans="1:9" ht="17.100000000000001" customHeight="1" x14ac:dyDescent="0.3">
      <c r="A67" s="30" t="s">
        <v>38</v>
      </c>
      <c r="B67" s="31"/>
      <c r="C67" s="32"/>
      <c r="D67" s="28" t="s">
        <v>17</v>
      </c>
      <c r="E67" s="9">
        <f>F67+G67+H67+I67</f>
        <v>187411560.99000001</v>
      </c>
      <c r="F67" s="9">
        <f>SUM(F68:F76)</f>
        <v>0</v>
      </c>
      <c r="G67" s="9">
        <f t="shared" ref="G67:I67" si="10">SUM(G68:G76)</f>
        <v>166090200</v>
      </c>
      <c r="H67" s="9">
        <f t="shared" si="10"/>
        <v>0</v>
      </c>
      <c r="I67" s="9">
        <f t="shared" si="10"/>
        <v>21321360.989999998</v>
      </c>
    </row>
    <row r="68" spans="1:9" ht="17.100000000000001" customHeight="1" x14ac:dyDescent="0.3">
      <c r="A68" s="33"/>
      <c r="B68" s="34"/>
      <c r="C68" s="35"/>
      <c r="D68" s="28">
        <v>2019</v>
      </c>
      <c r="E68" s="9">
        <f t="shared" ref="E68:E72" si="11">F68+G68+H68+I68</f>
        <v>0</v>
      </c>
      <c r="F68" s="9">
        <f t="shared" ref="F68:I72" si="12">F18+F28+F38+F48+F58</f>
        <v>0</v>
      </c>
      <c r="G68" s="9">
        <f t="shared" si="12"/>
        <v>0</v>
      </c>
      <c r="H68" s="9">
        <f t="shared" si="12"/>
        <v>0</v>
      </c>
      <c r="I68" s="9">
        <f t="shared" si="12"/>
        <v>0</v>
      </c>
    </row>
    <row r="69" spans="1:9" ht="17.100000000000001" customHeight="1" x14ac:dyDescent="0.3">
      <c r="A69" s="33"/>
      <c r="B69" s="34"/>
      <c r="C69" s="35"/>
      <c r="D69" s="28">
        <v>2020</v>
      </c>
      <c r="E69" s="9">
        <f>F69+G69+H69+I69</f>
        <v>0</v>
      </c>
      <c r="F69" s="9">
        <f t="shared" si="12"/>
        <v>0</v>
      </c>
      <c r="G69" s="9">
        <f t="shared" si="12"/>
        <v>0</v>
      </c>
      <c r="H69" s="9">
        <f t="shared" si="12"/>
        <v>0</v>
      </c>
      <c r="I69" s="9">
        <f t="shared" si="12"/>
        <v>0</v>
      </c>
    </row>
    <row r="70" spans="1:9" ht="17.100000000000001" customHeight="1" x14ac:dyDescent="0.3">
      <c r="A70" s="33"/>
      <c r="B70" s="34"/>
      <c r="C70" s="35"/>
      <c r="D70" s="28">
        <v>2021</v>
      </c>
      <c r="E70" s="9">
        <f t="shared" si="11"/>
        <v>2449173</v>
      </c>
      <c r="F70" s="9">
        <f t="shared" si="12"/>
        <v>0</v>
      </c>
      <c r="G70" s="9">
        <f t="shared" si="12"/>
        <v>2194500</v>
      </c>
      <c r="H70" s="9">
        <f t="shared" si="12"/>
        <v>0</v>
      </c>
      <c r="I70" s="9">
        <f t="shared" si="12"/>
        <v>254673</v>
      </c>
    </row>
    <row r="71" spans="1:9" ht="17.100000000000001" customHeight="1" x14ac:dyDescent="0.3">
      <c r="A71" s="33"/>
      <c r="B71" s="34"/>
      <c r="C71" s="35"/>
      <c r="D71" s="28">
        <v>2022</v>
      </c>
      <c r="E71" s="9">
        <f>F71+G71+H71+I71</f>
        <v>46043999.43</v>
      </c>
      <c r="F71" s="9">
        <f t="shared" si="12"/>
        <v>0</v>
      </c>
      <c r="G71" s="9">
        <f t="shared" si="12"/>
        <v>41439600</v>
      </c>
      <c r="H71" s="9">
        <f t="shared" si="12"/>
        <v>0</v>
      </c>
      <c r="I71" s="9">
        <f t="shared" si="12"/>
        <v>4604399.43</v>
      </c>
    </row>
    <row r="72" spans="1:9" ht="17.100000000000001" customHeight="1" x14ac:dyDescent="0.3">
      <c r="A72" s="33"/>
      <c r="B72" s="34"/>
      <c r="C72" s="35"/>
      <c r="D72" s="28">
        <v>2023</v>
      </c>
      <c r="E72" s="9">
        <f t="shared" si="11"/>
        <v>44663994.280000001</v>
      </c>
      <c r="F72" s="9">
        <f t="shared" si="12"/>
        <v>0</v>
      </c>
      <c r="G72" s="9">
        <f t="shared" si="12"/>
        <v>41439500</v>
      </c>
      <c r="H72" s="9">
        <f t="shared" si="12"/>
        <v>0</v>
      </c>
      <c r="I72" s="9">
        <f t="shared" si="12"/>
        <v>3224494.28</v>
      </c>
    </row>
    <row r="73" spans="1:9" ht="17.100000000000001" customHeight="1" x14ac:dyDescent="0.3">
      <c r="A73" s="33"/>
      <c r="B73" s="34"/>
      <c r="C73" s="35"/>
      <c r="D73" s="28">
        <v>2024</v>
      </c>
      <c r="E73" s="9">
        <f>F73+G73+H73+I73</f>
        <v>94254394.280000001</v>
      </c>
      <c r="F73" s="9">
        <f>F23+F33+F43+F53+F63</f>
        <v>0</v>
      </c>
      <c r="G73" s="9">
        <f t="shared" ref="G73:H73" si="13">G23+G33+G43+G53+G63</f>
        <v>81016600</v>
      </c>
      <c r="H73" s="9">
        <f t="shared" si="13"/>
        <v>0</v>
      </c>
      <c r="I73" s="9">
        <f>I23+I33+I43+I53+I63</f>
        <v>13237794.279999999</v>
      </c>
    </row>
    <row r="74" spans="1:9" ht="17.100000000000001" customHeight="1" x14ac:dyDescent="0.3">
      <c r="A74" s="33"/>
      <c r="B74" s="34"/>
      <c r="C74" s="35"/>
      <c r="D74" s="28">
        <v>2025</v>
      </c>
      <c r="E74" s="9">
        <f>F74+G74+H74+I74</f>
        <v>0</v>
      </c>
      <c r="F74" s="9">
        <f t="shared" ref="F74:I76" si="14">F24+F34+F44+F54+F64</f>
        <v>0</v>
      </c>
      <c r="G74" s="9">
        <f t="shared" si="14"/>
        <v>0</v>
      </c>
      <c r="H74" s="9">
        <f t="shared" si="14"/>
        <v>0</v>
      </c>
      <c r="I74" s="9">
        <f t="shared" si="14"/>
        <v>0</v>
      </c>
    </row>
    <row r="75" spans="1:9" ht="17.100000000000001" customHeight="1" x14ac:dyDescent="0.3">
      <c r="A75" s="33"/>
      <c r="B75" s="34"/>
      <c r="C75" s="35"/>
      <c r="D75" s="28">
        <v>2026</v>
      </c>
      <c r="E75" s="9">
        <f>F75+G75+H75+I75</f>
        <v>0</v>
      </c>
      <c r="F75" s="9">
        <f t="shared" si="14"/>
        <v>0</v>
      </c>
      <c r="G75" s="9">
        <f t="shared" si="14"/>
        <v>0</v>
      </c>
      <c r="H75" s="9">
        <f t="shared" si="14"/>
        <v>0</v>
      </c>
      <c r="I75" s="9">
        <f t="shared" si="14"/>
        <v>0</v>
      </c>
    </row>
    <row r="76" spans="1:9" ht="17.100000000000001" customHeight="1" x14ac:dyDescent="0.3">
      <c r="A76" s="53"/>
      <c r="B76" s="54"/>
      <c r="C76" s="55"/>
      <c r="D76" s="28">
        <v>2027</v>
      </c>
      <c r="E76" s="9">
        <f>F76+G76+H76+I76</f>
        <v>0</v>
      </c>
      <c r="F76" s="9">
        <f t="shared" si="14"/>
        <v>0</v>
      </c>
      <c r="G76" s="9">
        <f t="shared" si="14"/>
        <v>0</v>
      </c>
      <c r="H76" s="9">
        <f t="shared" si="14"/>
        <v>0</v>
      </c>
      <c r="I76" s="9">
        <f t="shared" si="14"/>
        <v>0</v>
      </c>
    </row>
    <row r="77" spans="1:9" ht="36.75" customHeight="1" x14ac:dyDescent="0.3">
      <c r="A77" s="26">
        <v>2</v>
      </c>
      <c r="B77" s="61" t="s">
        <v>39</v>
      </c>
      <c r="C77" s="62"/>
      <c r="D77" s="62"/>
      <c r="E77" s="62"/>
      <c r="F77" s="62"/>
      <c r="G77" s="62"/>
      <c r="H77" s="62"/>
      <c r="I77" s="63"/>
    </row>
    <row r="78" spans="1:9" ht="17.25" customHeight="1" x14ac:dyDescent="0.3">
      <c r="A78" s="56">
        <v>1</v>
      </c>
      <c r="B78" s="38" t="s">
        <v>75</v>
      </c>
      <c r="C78" s="38" t="s">
        <v>40</v>
      </c>
      <c r="D78" s="28" t="s">
        <v>5</v>
      </c>
      <c r="E78" s="9">
        <f>F78+G78+H78+I78</f>
        <v>139273593.80000001</v>
      </c>
      <c r="F78" s="9">
        <f>SUM(F79:F87)</f>
        <v>0</v>
      </c>
      <c r="G78" s="9">
        <f t="shared" ref="G78:I78" si="15">SUM(G79:G87)</f>
        <v>125290600</v>
      </c>
      <c r="H78" s="9">
        <f t="shared" si="15"/>
        <v>0</v>
      </c>
      <c r="I78" s="9">
        <f t="shared" si="15"/>
        <v>13982993.800000001</v>
      </c>
    </row>
    <row r="79" spans="1:9" ht="17.25" customHeight="1" x14ac:dyDescent="0.3">
      <c r="A79" s="57"/>
      <c r="B79" s="59"/>
      <c r="C79" s="59"/>
      <c r="D79" s="28">
        <v>2019</v>
      </c>
      <c r="E79" s="9">
        <f t="shared" ref="E79:E84" si="16">F79+G79+H79+I79</f>
        <v>5912073.8499999996</v>
      </c>
      <c r="F79" s="9">
        <v>0</v>
      </c>
      <c r="G79" s="9">
        <v>5076400</v>
      </c>
      <c r="H79" s="9">
        <v>0</v>
      </c>
      <c r="I79" s="9">
        <v>835673.85</v>
      </c>
    </row>
    <row r="80" spans="1:9" ht="17.25" customHeight="1" x14ac:dyDescent="0.3">
      <c r="A80" s="57"/>
      <c r="B80" s="59"/>
      <c r="C80" s="59"/>
      <c r="D80" s="28">
        <v>2020</v>
      </c>
      <c r="E80" s="9">
        <f t="shared" si="16"/>
        <v>3707132.74</v>
      </c>
      <c r="F80" s="9">
        <v>0</v>
      </c>
      <c r="G80" s="9">
        <v>3449800</v>
      </c>
      <c r="H80" s="9">
        <v>0</v>
      </c>
      <c r="I80" s="9">
        <v>257332.74</v>
      </c>
    </row>
    <row r="81" spans="1:9" ht="17.25" customHeight="1" x14ac:dyDescent="0.3">
      <c r="A81" s="57"/>
      <c r="B81" s="59"/>
      <c r="C81" s="59"/>
      <c r="D81" s="28">
        <v>2021</v>
      </c>
      <c r="E81" s="9">
        <f t="shared" si="16"/>
        <v>8560281</v>
      </c>
      <c r="F81" s="9">
        <v>0</v>
      </c>
      <c r="G81" s="9">
        <v>7704200</v>
      </c>
      <c r="H81" s="9">
        <v>0</v>
      </c>
      <c r="I81" s="9">
        <v>856081</v>
      </c>
    </row>
    <row r="82" spans="1:9" ht="17.25" customHeight="1" x14ac:dyDescent="0.3">
      <c r="A82" s="57"/>
      <c r="B82" s="59"/>
      <c r="C82" s="59"/>
      <c r="D82" s="28">
        <v>2022</v>
      </c>
      <c r="E82" s="9">
        <f t="shared" si="16"/>
        <v>112098810.43000001</v>
      </c>
      <c r="F82" s="9">
        <v>0</v>
      </c>
      <c r="G82" s="9">
        <v>101004400</v>
      </c>
      <c r="H82" s="9">
        <v>0</v>
      </c>
      <c r="I82" s="9">
        <v>11094410.43</v>
      </c>
    </row>
    <row r="83" spans="1:9" ht="17.25" customHeight="1" x14ac:dyDescent="0.3">
      <c r="A83" s="57"/>
      <c r="B83" s="59"/>
      <c r="C83" s="59"/>
      <c r="D83" s="28">
        <v>2023</v>
      </c>
      <c r="E83" s="9">
        <f t="shared" si="16"/>
        <v>1871930.22</v>
      </c>
      <c r="F83" s="9">
        <v>0</v>
      </c>
      <c r="G83" s="9">
        <v>1716000</v>
      </c>
      <c r="H83" s="9">
        <v>0</v>
      </c>
      <c r="I83" s="9">
        <v>155930.22</v>
      </c>
    </row>
    <row r="84" spans="1:9" ht="17.25" customHeight="1" x14ac:dyDescent="0.3">
      <c r="A84" s="57"/>
      <c r="B84" s="59"/>
      <c r="C84" s="59"/>
      <c r="D84" s="28">
        <v>2024</v>
      </c>
      <c r="E84" s="9">
        <f t="shared" si="16"/>
        <v>7123365.5600000005</v>
      </c>
      <c r="F84" s="9">
        <v>0</v>
      </c>
      <c r="G84" s="9">
        <v>6339800</v>
      </c>
      <c r="H84" s="9">
        <v>0</v>
      </c>
      <c r="I84" s="9">
        <v>783565.56</v>
      </c>
    </row>
    <row r="85" spans="1:9" ht="17.25" customHeight="1" x14ac:dyDescent="0.3">
      <c r="A85" s="57"/>
      <c r="B85" s="59"/>
      <c r="C85" s="59"/>
      <c r="D85" s="28">
        <v>2025</v>
      </c>
      <c r="E85" s="9">
        <f>F85+G85+H85+I85</f>
        <v>0</v>
      </c>
      <c r="F85" s="9">
        <v>0</v>
      </c>
      <c r="G85" s="9">
        <v>0</v>
      </c>
      <c r="H85" s="9">
        <v>0</v>
      </c>
      <c r="I85" s="9">
        <v>0</v>
      </c>
    </row>
    <row r="86" spans="1:9" ht="17.25" customHeight="1" x14ac:dyDescent="0.3">
      <c r="A86" s="57"/>
      <c r="B86" s="59"/>
      <c r="C86" s="59"/>
      <c r="D86" s="28">
        <v>2026</v>
      </c>
      <c r="E86" s="9">
        <f>F86+G86+H86+I86</f>
        <v>0</v>
      </c>
      <c r="F86" s="9">
        <v>0</v>
      </c>
      <c r="G86" s="9">
        <v>0</v>
      </c>
      <c r="H86" s="9">
        <v>0</v>
      </c>
      <c r="I86" s="9">
        <v>0</v>
      </c>
    </row>
    <row r="87" spans="1:9" ht="50.25" customHeight="1" x14ac:dyDescent="0.3">
      <c r="A87" s="58"/>
      <c r="B87" s="60"/>
      <c r="C87" s="60"/>
      <c r="D87" s="28">
        <v>2027</v>
      </c>
      <c r="E87" s="9">
        <f>F87+G87+H87+I87</f>
        <v>0</v>
      </c>
      <c r="F87" s="9">
        <v>0</v>
      </c>
      <c r="G87" s="9">
        <v>0</v>
      </c>
      <c r="H87" s="9">
        <v>0</v>
      </c>
      <c r="I87" s="9">
        <v>0</v>
      </c>
    </row>
    <row r="88" spans="1:9" ht="17.25" customHeight="1" x14ac:dyDescent="0.3">
      <c r="A88" s="30" t="s">
        <v>41</v>
      </c>
      <c r="B88" s="31"/>
      <c r="C88" s="32"/>
      <c r="D88" s="10" t="s">
        <v>5</v>
      </c>
      <c r="E88" s="9">
        <f t="shared" ref="E88:E94" si="17">F88+G88+H88+I88</f>
        <v>139273593.80000001</v>
      </c>
      <c r="F88" s="9">
        <f>SUM(F89:F97)</f>
        <v>0</v>
      </c>
      <c r="G88" s="9">
        <f t="shared" ref="G88:I88" si="18">SUM(G89:G97)</f>
        <v>125290600</v>
      </c>
      <c r="H88" s="9">
        <f t="shared" si="18"/>
        <v>0</v>
      </c>
      <c r="I88" s="9">
        <f t="shared" si="18"/>
        <v>13982993.800000001</v>
      </c>
    </row>
    <row r="89" spans="1:9" ht="17.100000000000001" customHeight="1" x14ac:dyDescent="0.3">
      <c r="A89" s="33"/>
      <c r="B89" s="34"/>
      <c r="C89" s="35"/>
      <c r="D89" s="10">
        <v>2019</v>
      </c>
      <c r="E89" s="9">
        <f t="shared" si="17"/>
        <v>5912073.8499999996</v>
      </c>
      <c r="F89" s="9">
        <f>F79</f>
        <v>0</v>
      </c>
      <c r="G89" s="9">
        <f t="shared" ref="G89:I94" si="19">G79</f>
        <v>5076400</v>
      </c>
      <c r="H89" s="9">
        <f t="shared" si="19"/>
        <v>0</v>
      </c>
      <c r="I89" s="9">
        <f t="shared" si="19"/>
        <v>835673.85</v>
      </c>
    </row>
    <row r="90" spans="1:9" ht="17.100000000000001" customHeight="1" x14ac:dyDescent="0.3">
      <c r="A90" s="33"/>
      <c r="B90" s="34"/>
      <c r="C90" s="35"/>
      <c r="D90" s="10">
        <v>2020</v>
      </c>
      <c r="E90" s="9">
        <f>F90+G90+H90+I90</f>
        <v>3707132.74</v>
      </c>
      <c r="F90" s="9">
        <f t="shared" ref="F90:I97" si="20">F80</f>
        <v>0</v>
      </c>
      <c r="G90" s="9">
        <f t="shared" si="19"/>
        <v>3449800</v>
      </c>
      <c r="H90" s="9">
        <f t="shared" ref="H90" si="21">H80</f>
        <v>0</v>
      </c>
      <c r="I90" s="9">
        <f t="shared" si="19"/>
        <v>257332.74</v>
      </c>
    </row>
    <row r="91" spans="1:9" ht="17.100000000000001" customHeight="1" x14ac:dyDescent="0.3">
      <c r="A91" s="33"/>
      <c r="B91" s="34"/>
      <c r="C91" s="35"/>
      <c r="D91" s="10">
        <v>2021</v>
      </c>
      <c r="E91" s="9">
        <f t="shared" si="17"/>
        <v>8560281</v>
      </c>
      <c r="F91" s="9">
        <f t="shared" si="20"/>
        <v>0</v>
      </c>
      <c r="G91" s="9">
        <f t="shared" si="19"/>
        <v>7704200</v>
      </c>
      <c r="H91" s="9">
        <f t="shared" ref="H91" si="22">H81</f>
        <v>0</v>
      </c>
      <c r="I91" s="9">
        <f t="shared" si="19"/>
        <v>856081</v>
      </c>
    </row>
    <row r="92" spans="1:9" ht="17.100000000000001" customHeight="1" x14ac:dyDescent="0.3">
      <c r="A92" s="33"/>
      <c r="B92" s="34"/>
      <c r="C92" s="35"/>
      <c r="D92" s="10">
        <v>2022</v>
      </c>
      <c r="E92" s="9">
        <f t="shared" si="17"/>
        <v>112098810.43000001</v>
      </c>
      <c r="F92" s="9">
        <f t="shared" si="20"/>
        <v>0</v>
      </c>
      <c r="G92" s="9">
        <f t="shared" si="19"/>
        <v>101004400</v>
      </c>
      <c r="H92" s="9">
        <f t="shared" ref="H92" si="23">H82</f>
        <v>0</v>
      </c>
      <c r="I92" s="9">
        <f t="shared" si="19"/>
        <v>11094410.43</v>
      </c>
    </row>
    <row r="93" spans="1:9" ht="17.100000000000001" customHeight="1" x14ac:dyDescent="0.3">
      <c r="A93" s="33"/>
      <c r="B93" s="34"/>
      <c r="C93" s="35"/>
      <c r="D93" s="10">
        <v>2023</v>
      </c>
      <c r="E93" s="9">
        <f t="shared" si="17"/>
        <v>1871930.22</v>
      </c>
      <c r="F93" s="9">
        <f t="shared" si="20"/>
        <v>0</v>
      </c>
      <c r="G93" s="9">
        <f t="shared" si="19"/>
        <v>1716000</v>
      </c>
      <c r="H93" s="9">
        <f t="shared" ref="H93" si="24">H83</f>
        <v>0</v>
      </c>
      <c r="I93" s="9">
        <f t="shared" si="19"/>
        <v>155930.22</v>
      </c>
    </row>
    <row r="94" spans="1:9" ht="17.100000000000001" customHeight="1" x14ac:dyDescent="0.3">
      <c r="A94" s="33"/>
      <c r="B94" s="34"/>
      <c r="C94" s="35"/>
      <c r="D94" s="10">
        <v>2024</v>
      </c>
      <c r="E94" s="9">
        <f t="shared" si="17"/>
        <v>7123365.5600000005</v>
      </c>
      <c r="F94" s="9">
        <f t="shared" si="20"/>
        <v>0</v>
      </c>
      <c r="G94" s="9">
        <f t="shared" si="19"/>
        <v>6339800</v>
      </c>
      <c r="H94" s="9">
        <f t="shared" ref="H94" si="25">H84</f>
        <v>0</v>
      </c>
      <c r="I94" s="9">
        <f t="shared" si="19"/>
        <v>783565.56</v>
      </c>
    </row>
    <row r="95" spans="1:9" ht="17.100000000000001" customHeight="1" x14ac:dyDescent="0.3">
      <c r="A95" s="33"/>
      <c r="B95" s="34"/>
      <c r="C95" s="35"/>
      <c r="D95" s="10">
        <v>2025</v>
      </c>
      <c r="E95" s="9">
        <f>F95+G95+H95+I95</f>
        <v>0</v>
      </c>
      <c r="F95" s="9">
        <f t="shared" si="20"/>
        <v>0</v>
      </c>
      <c r="G95" s="9">
        <f t="shared" si="20"/>
        <v>0</v>
      </c>
      <c r="H95" s="9">
        <f t="shared" si="20"/>
        <v>0</v>
      </c>
      <c r="I95" s="9">
        <f t="shared" si="20"/>
        <v>0</v>
      </c>
    </row>
    <row r="96" spans="1:9" ht="17.100000000000001" customHeight="1" x14ac:dyDescent="0.3">
      <c r="A96" s="33"/>
      <c r="B96" s="34"/>
      <c r="C96" s="35"/>
      <c r="D96" s="10">
        <v>2026</v>
      </c>
      <c r="E96" s="9">
        <f>F96+G96+H96+I96</f>
        <v>0</v>
      </c>
      <c r="F96" s="9">
        <f t="shared" si="20"/>
        <v>0</v>
      </c>
      <c r="G96" s="9">
        <f t="shared" si="20"/>
        <v>0</v>
      </c>
      <c r="H96" s="9">
        <f t="shared" si="20"/>
        <v>0</v>
      </c>
      <c r="I96" s="9">
        <f t="shared" si="20"/>
        <v>0</v>
      </c>
    </row>
    <row r="97" spans="1:9" ht="17.100000000000001" customHeight="1" x14ac:dyDescent="0.3">
      <c r="A97" s="53"/>
      <c r="B97" s="54"/>
      <c r="C97" s="55"/>
      <c r="D97" s="10">
        <v>2027</v>
      </c>
      <c r="E97" s="9">
        <f>F97+G97+H97+I97</f>
        <v>0</v>
      </c>
      <c r="F97" s="9">
        <f t="shared" si="20"/>
        <v>0</v>
      </c>
      <c r="G97" s="9">
        <f t="shared" si="20"/>
        <v>0</v>
      </c>
      <c r="H97" s="9">
        <f t="shared" si="20"/>
        <v>0</v>
      </c>
      <c r="I97" s="9">
        <f t="shared" si="20"/>
        <v>0</v>
      </c>
    </row>
    <row r="98" spans="1:9" ht="36" customHeight="1" x14ac:dyDescent="0.3">
      <c r="A98" s="28">
        <v>3</v>
      </c>
      <c r="B98" s="61" t="s">
        <v>42</v>
      </c>
      <c r="C98" s="62"/>
      <c r="D98" s="62"/>
      <c r="E98" s="62"/>
      <c r="F98" s="62"/>
      <c r="G98" s="62"/>
      <c r="H98" s="62"/>
      <c r="I98" s="63"/>
    </row>
    <row r="99" spans="1:9" ht="17.100000000000001" customHeight="1" x14ac:dyDescent="0.3">
      <c r="A99" s="41">
        <v>1</v>
      </c>
      <c r="B99" s="74" t="s">
        <v>45</v>
      </c>
      <c r="C99" s="66" t="s">
        <v>43</v>
      </c>
      <c r="D99" s="11" t="s">
        <v>5</v>
      </c>
      <c r="E99" s="9">
        <f>F99+G99+H99+I99</f>
        <v>25252530</v>
      </c>
      <c r="F99" s="9">
        <f>SUM(F100:F108)</f>
        <v>25000000</v>
      </c>
      <c r="G99" s="9">
        <f t="shared" ref="G99:I99" si="26">SUM(G100:G108)</f>
        <v>0</v>
      </c>
      <c r="H99" s="9">
        <f t="shared" si="26"/>
        <v>0</v>
      </c>
      <c r="I99" s="9">
        <f t="shared" si="26"/>
        <v>252530</v>
      </c>
    </row>
    <row r="100" spans="1:9" ht="17.100000000000001" customHeight="1" x14ac:dyDescent="0.3">
      <c r="A100" s="42"/>
      <c r="B100" s="75"/>
      <c r="C100" s="67"/>
      <c r="D100" s="28">
        <v>2019</v>
      </c>
      <c r="E100" s="9">
        <f t="shared" ref="E100:E104" si="27">F100+G100+H100+I100</f>
        <v>0</v>
      </c>
      <c r="F100" s="12">
        <v>0</v>
      </c>
      <c r="G100" s="12">
        <v>0</v>
      </c>
      <c r="H100" s="12">
        <v>0</v>
      </c>
      <c r="I100" s="12">
        <v>0</v>
      </c>
    </row>
    <row r="101" spans="1:9" ht="17.100000000000001" customHeight="1" x14ac:dyDescent="0.3">
      <c r="A101" s="42"/>
      <c r="B101" s="75"/>
      <c r="C101" s="67"/>
      <c r="D101" s="28">
        <v>2020</v>
      </c>
      <c r="E101" s="9">
        <f t="shared" si="27"/>
        <v>0</v>
      </c>
      <c r="F101" s="12">
        <v>0</v>
      </c>
      <c r="G101" s="12">
        <v>0</v>
      </c>
      <c r="H101" s="12">
        <v>0</v>
      </c>
      <c r="I101" s="12">
        <v>0</v>
      </c>
    </row>
    <row r="102" spans="1:9" ht="17.100000000000001" customHeight="1" x14ac:dyDescent="0.3">
      <c r="A102" s="42"/>
      <c r="B102" s="75"/>
      <c r="C102" s="67"/>
      <c r="D102" s="28">
        <v>2021</v>
      </c>
      <c r="E102" s="9">
        <f t="shared" si="27"/>
        <v>25252530</v>
      </c>
      <c r="F102" s="9">
        <v>25000000</v>
      </c>
      <c r="G102" s="9">
        <v>0</v>
      </c>
      <c r="H102" s="9">
        <v>0</v>
      </c>
      <c r="I102" s="9">
        <v>252530</v>
      </c>
    </row>
    <row r="103" spans="1:9" ht="17.100000000000001" customHeight="1" x14ac:dyDescent="0.3">
      <c r="A103" s="42"/>
      <c r="B103" s="75"/>
      <c r="C103" s="67"/>
      <c r="D103" s="28">
        <v>2022</v>
      </c>
      <c r="E103" s="9">
        <f t="shared" si="27"/>
        <v>0</v>
      </c>
      <c r="F103" s="12">
        <v>0</v>
      </c>
      <c r="G103" s="12">
        <v>0</v>
      </c>
      <c r="H103" s="12">
        <v>0</v>
      </c>
      <c r="I103" s="12">
        <v>0</v>
      </c>
    </row>
    <row r="104" spans="1:9" ht="17.100000000000001" customHeight="1" x14ac:dyDescent="0.3">
      <c r="A104" s="42"/>
      <c r="B104" s="75"/>
      <c r="C104" s="67"/>
      <c r="D104" s="28">
        <v>2023</v>
      </c>
      <c r="E104" s="9">
        <f t="shared" si="27"/>
        <v>0</v>
      </c>
      <c r="F104" s="12">
        <v>0</v>
      </c>
      <c r="G104" s="12">
        <v>0</v>
      </c>
      <c r="H104" s="12">
        <v>0</v>
      </c>
      <c r="I104" s="9">
        <v>0</v>
      </c>
    </row>
    <row r="105" spans="1:9" ht="17.100000000000001" customHeight="1" x14ac:dyDescent="0.3">
      <c r="A105" s="42"/>
      <c r="B105" s="75"/>
      <c r="C105" s="67"/>
      <c r="D105" s="28">
        <v>2024</v>
      </c>
      <c r="E105" s="9">
        <f>F105+G105+H105+I105</f>
        <v>0</v>
      </c>
      <c r="F105" s="12">
        <v>0</v>
      </c>
      <c r="G105" s="12">
        <v>0</v>
      </c>
      <c r="H105" s="12">
        <v>0</v>
      </c>
      <c r="I105" s="12">
        <v>0</v>
      </c>
    </row>
    <row r="106" spans="1:9" ht="17.100000000000001" customHeight="1" x14ac:dyDescent="0.3">
      <c r="A106" s="42"/>
      <c r="B106" s="75"/>
      <c r="C106" s="67"/>
      <c r="D106" s="28">
        <v>2025</v>
      </c>
      <c r="E106" s="9">
        <f>F106+G106+H106+I106</f>
        <v>0</v>
      </c>
      <c r="F106" s="12">
        <v>0</v>
      </c>
      <c r="G106" s="12">
        <v>0</v>
      </c>
      <c r="H106" s="12">
        <v>0</v>
      </c>
      <c r="I106" s="12">
        <v>0</v>
      </c>
    </row>
    <row r="107" spans="1:9" ht="17.100000000000001" customHeight="1" x14ac:dyDescent="0.3">
      <c r="A107" s="42"/>
      <c r="B107" s="75"/>
      <c r="C107" s="67"/>
      <c r="D107" s="28">
        <v>2026</v>
      </c>
      <c r="E107" s="9">
        <f>F107+G107+H107+I107</f>
        <v>0</v>
      </c>
      <c r="F107" s="12">
        <v>0</v>
      </c>
      <c r="G107" s="12">
        <v>0</v>
      </c>
      <c r="H107" s="12">
        <v>0</v>
      </c>
      <c r="I107" s="12">
        <v>0</v>
      </c>
    </row>
    <row r="108" spans="1:9" ht="17.100000000000001" customHeight="1" x14ac:dyDescent="0.3">
      <c r="A108" s="42"/>
      <c r="B108" s="75"/>
      <c r="C108" s="68"/>
      <c r="D108" s="28">
        <v>2027</v>
      </c>
      <c r="E108" s="9">
        <f>F108+G108+H108+I108</f>
        <v>0</v>
      </c>
      <c r="F108" s="12">
        <v>0</v>
      </c>
      <c r="G108" s="12">
        <v>0</v>
      </c>
      <c r="H108" s="12">
        <v>0</v>
      </c>
      <c r="I108" s="12">
        <v>0</v>
      </c>
    </row>
    <row r="109" spans="1:9" ht="17.100000000000001" customHeight="1" x14ac:dyDescent="0.3">
      <c r="A109" s="42"/>
      <c r="B109" s="75"/>
      <c r="C109" s="69" t="s">
        <v>44</v>
      </c>
      <c r="D109" s="11" t="s">
        <v>5</v>
      </c>
      <c r="E109" s="9">
        <f t="shared" ref="E109:E115" si="28">F109+G109+H109+I109</f>
        <v>1913663700.1199999</v>
      </c>
      <c r="F109" s="9">
        <f>SUM(F110:F118)</f>
        <v>466586200</v>
      </c>
      <c r="G109" s="9">
        <f t="shared" ref="G109:I109" si="29">SUM(G110:G118)</f>
        <v>1228885700</v>
      </c>
      <c r="H109" s="9">
        <f t="shared" si="29"/>
        <v>0</v>
      </c>
      <c r="I109" s="9">
        <f t="shared" si="29"/>
        <v>218191800.12</v>
      </c>
    </row>
    <row r="110" spans="1:9" ht="17.100000000000001" customHeight="1" x14ac:dyDescent="0.3">
      <c r="A110" s="42"/>
      <c r="B110" s="75"/>
      <c r="C110" s="70"/>
      <c r="D110" s="28">
        <v>2019</v>
      </c>
      <c r="E110" s="9">
        <f t="shared" si="28"/>
        <v>65424000</v>
      </c>
      <c r="F110" s="9">
        <v>56918800</v>
      </c>
      <c r="G110" s="9">
        <v>0</v>
      </c>
      <c r="H110" s="9">
        <v>0</v>
      </c>
      <c r="I110" s="9">
        <v>8505200</v>
      </c>
    </row>
    <row r="111" spans="1:9" ht="17.100000000000001" customHeight="1" x14ac:dyDescent="0.3">
      <c r="A111" s="42"/>
      <c r="B111" s="75"/>
      <c r="C111" s="70"/>
      <c r="D111" s="28">
        <v>2020</v>
      </c>
      <c r="E111" s="9">
        <f t="shared" si="28"/>
        <v>237571781.5</v>
      </c>
      <c r="F111" s="9">
        <v>206687400</v>
      </c>
      <c r="G111" s="9">
        <v>0</v>
      </c>
      <c r="H111" s="9">
        <v>0</v>
      </c>
      <c r="I111" s="9">
        <v>30884381.5</v>
      </c>
    </row>
    <row r="112" spans="1:9" ht="17.100000000000001" customHeight="1" x14ac:dyDescent="0.3">
      <c r="A112" s="42"/>
      <c r="B112" s="75"/>
      <c r="C112" s="70"/>
      <c r="D112" s="28">
        <v>2021</v>
      </c>
      <c r="E112" s="9">
        <f t="shared" si="28"/>
        <v>233225713.07999998</v>
      </c>
      <c r="F112" s="9">
        <v>202980000</v>
      </c>
      <c r="G112" s="9">
        <v>0</v>
      </c>
      <c r="H112" s="9">
        <v>0</v>
      </c>
      <c r="I112" s="9">
        <v>30245713.079999998</v>
      </c>
    </row>
    <row r="113" spans="1:9" ht="17.100000000000001" customHeight="1" x14ac:dyDescent="0.3">
      <c r="A113" s="42"/>
      <c r="B113" s="75"/>
      <c r="C113" s="70"/>
      <c r="D113" s="28">
        <v>2022</v>
      </c>
      <c r="E113" s="9">
        <f>F113+G113+H113+I113</f>
        <v>335163259</v>
      </c>
      <c r="F113" s="9">
        <v>0</v>
      </c>
      <c r="G113" s="9">
        <v>301646900</v>
      </c>
      <c r="H113" s="9">
        <v>0</v>
      </c>
      <c r="I113" s="9">
        <v>33516359</v>
      </c>
    </row>
    <row r="114" spans="1:9" ht="17.100000000000001" customHeight="1" x14ac:dyDescent="0.3">
      <c r="A114" s="42"/>
      <c r="B114" s="75"/>
      <c r="C114" s="70"/>
      <c r="D114" s="28">
        <v>2023</v>
      </c>
      <c r="E114" s="9">
        <f t="shared" si="28"/>
        <v>470910050.63</v>
      </c>
      <c r="F114" s="9">
        <v>0</v>
      </c>
      <c r="G114" s="9">
        <v>419109900</v>
      </c>
      <c r="H114" s="9">
        <v>0</v>
      </c>
      <c r="I114" s="9">
        <v>51800150.630000003</v>
      </c>
    </row>
    <row r="115" spans="1:9" ht="17.100000000000001" customHeight="1" x14ac:dyDescent="0.3">
      <c r="A115" s="42"/>
      <c r="B115" s="75"/>
      <c r="C115" s="70"/>
      <c r="D115" s="28">
        <v>2024</v>
      </c>
      <c r="E115" s="9">
        <f t="shared" si="28"/>
        <v>571368895.90999997</v>
      </c>
      <c r="F115" s="9">
        <v>0</v>
      </c>
      <c r="G115" s="9">
        <v>508128900</v>
      </c>
      <c r="H115" s="9">
        <v>0</v>
      </c>
      <c r="I115" s="9">
        <v>63239995.909999996</v>
      </c>
    </row>
    <row r="116" spans="1:9" ht="17.100000000000001" customHeight="1" x14ac:dyDescent="0.3">
      <c r="A116" s="42"/>
      <c r="B116" s="75"/>
      <c r="C116" s="70"/>
      <c r="D116" s="28">
        <v>2025</v>
      </c>
      <c r="E116" s="9">
        <f>F116+G116+H116+I116</f>
        <v>0</v>
      </c>
      <c r="F116" s="9">
        <v>0</v>
      </c>
      <c r="G116" s="9">
        <v>0</v>
      </c>
      <c r="H116" s="9">
        <v>0</v>
      </c>
      <c r="I116" s="9">
        <v>0</v>
      </c>
    </row>
    <row r="117" spans="1:9" ht="17.100000000000001" customHeight="1" x14ac:dyDescent="0.3">
      <c r="A117" s="42"/>
      <c r="B117" s="75"/>
      <c r="C117" s="70"/>
      <c r="D117" s="28">
        <v>2026</v>
      </c>
      <c r="E117" s="9">
        <f>F117+G117+H117+I117</f>
        <v>0</v>
      </c>
      <c r="F117" s="9">
        <v>0</v>
      </c>
      <c r="G117" s="9">
        <v>0</v>
      </c>
      <c r="H117" s="9">
        <v>0</v>
      </c>
      <c r="I117" s="9">
        <v>0</v>
      </c>
    </row>
    <row r="118" spans="1:9" ht="17.100000000000001" customHeight="1" x14ac:dyDescent="0.3">
      <c r="A118" s="42"/>
      <c r="B118" s="75"/>
      <c r="C118" s="71"/>
      <c r="D118" s="28">
        <v>2027</v>
      </c>
      <c r="E118" s="9">
        <f>F118+G118+H118+I118</f>
        <v>0</v>
      </c>
      <c r="F118" s="9">
        <v>0</v>
      </c>
      <c r="G118" s="9">
        <v>0</v>
      </c>
      <c r="H118" s="9">
        <v>0</v>
      </c>
      <c r="I118" s="9">
        <v>0</v>
      </c>
    </row>
    <row r="119" spans="1:9" ht="15.75" customHeight="1" x14ac:dyDescent="0.3">
      <c r="A119" s="42"/>
      <c r="B119" s="75"/>
      <c r="C119" s="69" t="s">
        <v>74</v>
      </c>
      <c r="D119" s="11" t="s">
        <v>5</v>
      </c>
      <c r="E119" s="9">
        <f t="shared" ref="E119:E125" si="30">F119+G119+H119+I119</f>
        <v>106263251</v>
      </c>
      <c r="F119" s="9">
        <f>SUM(F120:F128)</f>
        <v>0</v>
      </c>
      <c r="G119" s="9">
        <f t="shared" ref="G119:I119" si="31">SUM(G120:G128)</f>
        <v>92449000</v>
      </c>
      <c r="H119" s="9">
        <f t="shared" si="31"/>
        <v>0</v>
      </c>
      <c r="I119" s="9">
        <f t="shared" si="31"/>
        <v>13814251</v>
      </c>
    </row>
    <row r="120" spans="1:9" ht="15.75" customHeight="1" x14ac:dyDescent="0.3">
      <c r="A120" s="42"/>
      <c r="B120" s="75"/>
      <c r="C120" s="70"/>
      <c r="D120" s="28">
        <v>2019</v>
      </c>
      <c r="E120" s="9">
        <f t="shared" si="30"/>
        <v>106263251</v>
      </c>
      <c r="F120" s="9">
        <v>0</v>
      </c>
      <c r="G120" s="9">
        <v>92449000</v>
      </c>
      <c r="H120" s="9">
        <v>0</v>
      </c>
      <c r="I120" s="9">
        <v>13814251</v>
      </c>
    </row>
    <row r="121" spans="1:9" ht="15.75" customHeight="1" x14ac:dyDescent="0.3">
      <c r="A121" s="42"/>
      <c r="B121" s="75"/>
      <c r="C121" s="70"/>
      <c r="D121" s="28">
        <v>2020</v>
      </c>
      <c r="E121" s="9">
        <f t="shared" si="30"/>
        <v>0</v>
      </c>
      <c r="F121" s="9">
        <v>0</v>
      </c>
      <c r="G121" s="9">
        <v>0</v>
      </c>
      <c r="H121" s="9">
        <v>0</v>
      </c>
      <c r="I121" s="9">
        <v>0</v>
      </c>
    </row>
    <row r="122" spans="1:9" ht="15.75" customHeight="1" x14ac:dyDescent="0.3">
      <c r="A122" s="42"/>
      <c r="B122" s="75"/>
      <c r="C122" s="70"/>
      <c r="D122" s="28">
        <v>2021</v>
      </c>
      <c r="E122" s="9">
        <f t="shared" si="30"/>
        <v>0</v>
      </c>
      <c r="F122" s="9">
        <v>0</v>
      </c>
      <c r="G122" s="9">
        <v>0</v>
      </c>
      <c r="H122" s="9">
        <v>0</v>
      </c>
      <c r="I122" s="9">
        <v>0</v>
      </c>
    </row>
    <row r="123" spans="1:9" ht="15.75" customHeight="1" x14ac:dyDescent="0.3">
      <c r="A123" s="42"/>
      <c r="B123" s="75"/>
      <c r="C123" s="70"/>
      <c r="D123" s="28">
        <v>2022</v>
      </c>
      <c r="E123" s="9">
        <f t="shared" si="30"/>
        <v>0</v>
      </c>
      <c r="F123" s="9">
        <v>0</v>
      </c>
      <c r="G123" s="9">
        <v>0</v>
      </c>
      <c r="H123" s="9">
        <v>0</v>
      </c>
      <c r="I123" s="9">
        <v>0</v>
      </c>
    </row>
    <row r="124" spans="1:9" ht="15.75" customHeight="1" x14ac:dyDescent="0.3">
      <c r="A124" s="42"/>
      <c r="B124" s="75"/>
      <c r="C124" s="70"/>
      <c r="D124" s="28">
        <v>2023</v>
      </c>
      <c r="E124" s="9">
        <f t="shared" si="30"/>
        <v>0</v>
      </c>
      <c r="F124" s="9">
        <v>0</v>
      </c>
      <c r="G124" s="9">
        <v>0</v>
      </c>
      <c r="H124" s="9">
        <v>0</v>
      </c>
      <c r="I124" s="9">
        <v>0</v>
      </c>
    </row>
    <row r="125" spans="1:9" ht="15.75" customHeight="1" x14ac:dyDescent="0.3">
      <c r="A125" s="42"/>
      <c r="B125" s="75"/>
      <c r="C125" s="70"/>
      <c r="D125" s="28">
        <v>2024</v>
      </c>
      <c r="E125" s="9">
        <f t="shared" si="30"/>
        <v>0</v>
      </c>
      <c r="F125" s="9">
        <v>0</v>
      </c>
      <c r="G125" s="9">
        <v>0</v>
      </c>
      <c r="H125" s="9">
        <v>0</v>
      </c>
      <c r="I125" s="9">
        <v>0</v>
      </c>
    </row>
    <row r="126" spans="1:9" ht="15.75" customHeight="1" x14ac:dyDescent="0.3">
      <c r="A126" s="42"/>
      <c r="B126" s="75"/>
      <c r="C126" s="70"/>
      <c r="D126" s="28">
        <v>2025</v>
      </c>
      <c r="E126" s="9">
        <f>F126+G126+H126+I126</f>
        <v>0</v>
      </c>
      <c r="F126" s="9">
        <v>0</v>
      </c>
      <c r="G126" s="9">
        <v>0</v>
      </c>
      <c r="H126" s="9">
        <v>0</v>
      </c>
      <c r="I126" s="9">
        <v>0</v>
      </c>
    </row>
    <row r="127" spans="1:9" ht="17.100000000000001" customHeight="1" x14ac:dyDescent="0.3">
      <c r="A127" s="42"/>
      <c r="B127" s="75"/>
      <c r="C127" s="70"/>
      <c r="D127" s="28">
        <v>2026</v>
      </c>
      <c r="E127" s="9">
        <f>F127+G127+H127+I127</f>
        <v>0</v>
      </c>
      <c r="F127" s="9">
        <v>0</v>
      </c>
      <c r="G127" s="9">
        <v>0</v>
      </c>
      <c r="H127" s="9">
        <v>0</v>
      </c>
      <c r="I127" s="9">
        <v>0</v>
      </c>
    </row>
    <row r="128" spans="1:9" ht="17.100000000000001" customHeight="1" x14ac:dyDescent="0.3">
      <c r="A128" s="42"/>
      <c r="B128" s="75"/>
      <c r="C128" s="71"/>
      <c r="D128" s="28">
        <v>2027</v>
      </c>
      <c r="E128" s="9">
        <f>F128+G128+H128+I128</f>
        <v>0</v>
      </c>
      <c r="F128" s="9">
        <v>0</v>
      </c>
      <c r="G128" s="9">
        <v>0</v>
      </c>
      <c r="H128" s="9">
        <v>0</v>
      </c>
      <c r="I128" s="9">
        <v>0</v>
      </c>
    </row>
    <row r="129" spans="1:9" ht="17.100000000000001" customHeight="1" x14ac:dyDescent="0.3">
      <c r="A129" s="42"/>
      <c r="B129" s="75"/>
      <c r="C129" s="69" t="s">
        <v>47</v>
      </c>
      <c r="D129" s="28" t="s">
        <v>5</v>
      </c>
      <c r="E129" s="9">
        <f>F129+G129+H129+I129</f>
        <v>148762578.94999999</v>
      </c>
      <c r="F129" s="9">
        <f>SUM(F130:F138)</f>
        <v>141324450</v>
      </c>
      <c r="G129" s="9">
        <f t="shared" ref="G129:I129" si="32">SUM(G130:G138)</f>
        <v>0</v>
      </c>
      <c r="H129" s="9">
        <f t="shared" si="32"/>
        <v>0</v>
      </c>
      <c r="I129" s="9">
        <f t="shared" si="32"/>
        <v>7438128.9500000002</v>
      </c>
    </row>
    <row r="130" spans="1:9" ht="17.100000000000001" customHeight="1" x14ac:dyDescent="0.3">
      <c r="A130" s="42"/>
      <c r="B130" s="75"/>
      <c r="C130" s="72"/>
      <c r="D130" s="28">
        <v>2019</v>
      </c>
      <c r="E130" s="9">
        <f t="shared" ref="E130:E135" si="33">F130+G130+H130+I130</f>
        <v>0</v>
      </c>
      <c r="F130" s="9">
        <v>0</v>
      </c>
      <c r="G130" s="9">
        <v>0</v>
      </c>
      <c r="H130" s="9">
        <v>0</v>
      </c>
      <c r="I130" s="9">
        <v>0</v>
      </c>
    </row>
    <row r="131" spans="1:9" ht="17.100000000000001" customHeight="1" x14ac:dyDescent="0.3">
      <c r="A131" s="42"/>
      <c r="B131" s="75"/>
      <c r="C131" s="72"/>
      <c r="D131" s="28">
        <v>2020</v>
      </c>
      <c r="E131" s="9">
        <f t="shared" si="33"/>
        <v>0</v>
      </c>
      <c r="F131" s="9">
        <v>0</v>
      </c>
      <c r="G131" s="9">
        <v>0</v>
      </c>
      <c r="H131" s="9">
        <v>0</v>
      </c>
      <c r="I131" s="9">
        <v>0</v>
      </c>
    </row>
    <row r="132" spans="1:9" ht="17.100000000000001" customHeight="1" x14ac:dyDescent="0.3">
      <c r="A132" s="42"/>
      <c r="B132" s="75"/>
      <c r="C132" s="72"/>
      <c r="D132" s="28">
        <v>2021</v>
      </c>
      <c r="E132" s="9">
        <f t="shared" si="33"/>
        <v>148762578.94999999</v>
      </c>
      <c r="F132" s="9">
        <v>141324450</v>
      </c>
      <c r="G132" s="9">
        <v>0</v>
      </c>
      <c r="H132" s="9">
        <v>0</v>
      </c>
      <c r="I132" s="9">
        <v>7438128.9500000002</v>
      </c>
    </row>
    <row r="133" spans="1:9" ht="17.100000000000001" customHeight="1" x14ac:dyDescent="0.3">
      <c r="A133" s="42"/>
      <c r="B133" s="75"/>
      <c r="C133" s="72"/>
      <c r="D133" s="28">
        <v>2022</v>
      </c>
      <c r="E133" s="9">
        <f t="shared" si="33"/>
        <v>0</v>
      </c>
      <c r="F133" s="9">
        <v>0</v>
      </c>
      <c r="G133" s="9">
        <v>0</v>
      </c>
      <c r="H133" s="9">
        <v>0</v>
      </c>
      <c r="I133" s="9">
        <v>0</v>
      </c>
    </row>
    <row r="134" spans="1:9" ht="17.100000000000001" customHeight="1" x14ac:dyDescent="0.3">
      <c r="A134" s="42"/>
      <c r="B134" s="75"/>
      <c r="C134" s="72"/>
      <c r="D134" s="28">
        <v>2023</v>
      </c>
      <c r="E134" s="9">
        <f t="shared" si="33"/>
        <v>0</v>
      </c>
      <c r="F134" s="9">
        <v>0</v>
      </c>
      <c r="G134" s="9">
        <v>0</v>
      </c>
      <c r="H134" s="9">
        <v>0</v>
      </c>
      <c r="I134" s="9">
        <v>0</v>
      </c>
    </row>
    <row r="135" spans="1:9" ht="17.100000000000001" customHeight="1" x14ac:dyDescent="0.3">
      <c r="A135" s="42"/>
      <c r="B135" s="75"/>
      <c r="C135" s="72"/>
      <c r="D135" s="28">
        <v>2024</v>
      </c>
      <c r="E135" s="9">
        <f t="shared" si="33"/>
        <v>0</v>
      </c>
      <c r="F135" s="9">
        <v>0</v>
      </c>
      <c r="G135" s="9">
        <v>0</v>
      </c>
      <c r="H135" s="9">
        <v>0</v>
      </c>
      <c r="I135" s="9">
        <v>0</v>
      </c>
    </row>
    <row r="136" spans="1:9" ht="17.100000000000001" customHeight="1" x14ac:dyDescent="0.3">
      <c r="A136" s="42"/>
      <c r="B136" s="75"/>
      <c r="C136" s="72"/>
      <c r="D136" s="28">
        <v>2025</v>
      </c>
      <c r="E136" s="9">
        <f>F136+G136+H136+I136</f>
        <v>0</v>
      </c>
      <c r="F136" s="9">
        <v>0</v>
      </c>
      <c r="G136" s="9">
        <v>0</v>
      </c>
      <c r="H136" s="9">
        <v>0</v>
      </c>
      <c r="I136" s="9">
        <v>0</v>
      </c>
    </row>
    <row r="137" spans="1:9" ht="17.100000000000001" customHeight="1" x14ac:dyDescent="0.3">
      <c r="A137" s="42"/>
      <c r="B137" s="75"/>
      <c r="C137" s="72"/>
      <c r="D137" s="28">
        <v>2026</v>
      </c>
      <c r="E137" s="9">
        <f>F137+G137+H137+I137</f>
        <v>0</v>
      </c>
      <c r="F137" s="9">
        <v>0</v>
      </c>
      <c r="G137" s="9">
        <v>0</v>
      </c>
      <c r="H137" s="9">
        <v>0</v>
      </c>
      <c r="I137" s="9">
        <v>0</v>
      </c>
    </row>
    <row r="138" spans="1:9" ht="17.100000000000001" customHeight="1" x14ac:dyDescent="0.3">
      <c r="A138" s="43"/>
      <c r="B138" s="75"/>
      <c r="C138" s="71"/>
      <c r="D138" s="28">
        <v>2027</v>
      </c>
      <c r="E138" s="9">
        <f>F138+G138+H138+I138</f>
        <v>0</v>
      </c>
      <c r="F138" s="9">
        <v>0</v>
      </c>
      <c r="G138" s="9">
        <v>0</v>
      </c>
      <c r="H138" s="9">
        <v>0</v>
      </c>
      <c r="I138" s="9">
        <v>0</v>
      </c>
    </row>
    <row r="139" spans="1:9" ht="17.100000000000001" customHeight="1" x14ac:dyDescent="0.3">
      <c r="A139" s="73"/>
      <c r="B139" s="75"/>
      <c r="C139" s="77" t="s">
        <v>90</v>
      </c>
      <c r="D139" s="28" t="s">
        <v>5</v>
      </c>
      <c r="E139" s="9">
        <f>F139+G139+H139+I139</f>
        <v>497902525.19</v>
      </c>
      <c r="F139" s="9">
        <v>0</v>
      </c>
      <c r="G139" s="9">
        <f t="shared" ref="G139:I139" si="34">SUM(G140:G148)</f>
        <v>438943000</v>
      </c>
      <c r="H139" s="9">
        <f t="shared" si="34"/>
        <v>0</v>
      </c>
      <c r="I139" s="9">
        <f t="shared" si="34"/>
        <v>58959525.189999998</v>
      </c>
    </row>
    <row r="140" spans="1:9" ht="17.100000000000001" customHeight="1" x14ac:dyDescent="0.3">
      <c r="A140" s="42"/>
      <c r="B140" s="75"/>
      <c r="C140" s="77"/>
      <c r="D140" s="28">
        <v>2019</v>
      </c>
      <c r="E140" s="9">
        <f t="shared" ref="E140:E145" si="35">F140+G140+H140+I140</f>
        <v>0</v>
      </c>
      <c r="F140" s="9">
        <v>0</v>
      </c>
      <c r="G140" s="9">
        <v>0</v>
      </c>
      <c r="H140" s="9">
        <v>0</v>
      </c>
      <c r="I140" s="9">
        <v>0</v>
      </c>
    </row>
    <row r="141" spans="1:9" ht="17.100000000000001" customHeight="1" x14ac:dyDescent="0.3">
      <c r="A141" s="42"/>
      <c r="B141" s="75"/>
      <c r="C141" s="77"/>
      <c r="D141" s="28">
        <v>2020</v>
      </c>
      <c r="E141" s="9">
        <f t="shared" si="35"/>
        <v>0</v>
      </c>
      <c r="F141" s="9">
        <v>0</v>
      </c>
      <c r="G141" s="9">
        <v>0</v>
      </c>
      <c r="H141" s="9">
        <v>0</v>
      </c>
      <c r="I141" s="9">
        <v>0</v>
      </c>
    </row>
    <row r="142" spans="1:9" ht="17.100000000000001" customHeight="1" x14ac:dyDescent="0.3">
      <c r="A142" s="42"/>
      <c r="B142" s="75"/>
      <c r="C142" s="77"/>
      <c r="D142" s="28">
        <v>2021</v>
      </c>
      <c r="E142" s="9">
        <f t="shared" si="35"/>
        <v>0</v>
      </c>
      <c r="F142" s="9">
        <v>0</v>
      </c>
      <c r="G142" s="9">
        <v>0</v>
      </c>
      <c r="H142" s="9">
        <v>0</v>
      </c>
      <c r="I142" s="9">
        <v>0</v>
      </c>
    </row>
    <row r="143" spans="1:9" ht="17.100000000000001" customHeight="1" x14ac:dyDescent="0.3">
      <c r="A143" s="42"/>
      <c r="B143" s="75"/>
      <c r="C143" s="77"/>
      <c r="D143" s="28">
        <v>2022</v>
      </c>
      <c r="E143" s="9">
        <f t="shared" si="35"/>
        <v>0</v>
      </c>
      <c r="F143" s="9">
        <v>0</v>
      </c>
      <c r="G143" s="9">
        <v>0</v>
      </c>
      <c r="H143" s="9">
        <v>0</v>
      </c>
      <c r="I143" s="9">
        <v>0</v>
      </c>
    </row>
    <row r="144" spans="1:9" ht="17.100000000000001" customHeight="1" x14ac:dyDescent="0.3">
      <c r="A144" s="42"/>
      <c r="B144" s="75"/>
      <c r="C144" s="77"/>
      <c r="D144" s="28">
        <v>2023</v>
      </c>
      <c r="E144" s="9">
        <f t="shared" si="35"/>
        <v>0</v>
      </c>
      <c r="F144" s="9">
        <v>0</v>
      </c>
      <c r="G144" s="9">
        <v>0</v>
      </c>
      <c r="H144" s="9">
        <v>0</v>
      </c>
      <c r="I144" s="9">
        <v>0</v>
      </c>
    </row>
    <row r="145" spans="1:9" ht="17.100000000000001" customHeight="1" x14ac:dyDescent="0.3">
      <c r="A145" s="42"/>
      <c r="B145" s="75"/>
      <c r="C145" s="77"/>
      <c r="D145" s="28">
        <v>2024</v>
      </c>
      <c r="E145" s="9">
        <f t="shared" si="35"/>
        <v>0</v>
      </c>
      <c r="F145" s="9">
        <v>0</v>
      </c>
      <c r="G145" s="9">
        <v>0</v>
      </c>
      <c r="H145" s="9">
        <v>0</v>
      </c>
      <c r="I145" s="9">
        <v>0</v>
      </c>
    </row>
    <row r="146" spans="1:9" ht="17.100000000000001" customHeight="1" x14ac:dyDescent="0.3">
      <c r="A146" s="42"/>
      <c r="B146" s="75"/>
      <c r="C146" s="77"/>
      <c r="D146" s="28">
        <v>2025</v>
      </c>
      <c r="E146" s="9">
        <f>F146+G146+H146+I146</f>
        <v>217003648.78</v>
      </c>
      <c r="F146" s="9">
        <v>0</v>
      </c>
      <c r="G146" s="9">
        <v>188943000</v>
      </c>
      <c r="H146" s="9">
        <v>0</v>
      </c>
      <c r="I146" s="9">
        <v>28060648.780000001</v>
      </c>
    </row>
    <row r="147" spans="1:9" ht="17.100000000000001" customHeight="1" x14ac:dyDescent="0.3">
      <c r="A147" s="42"/>
      <c r="B147" s="75"/>
      <c r="C147" s="77"/>
      <c r="D147" s="28">
        <v>2026</v>
      </c>
      <c r="E147" s="9">
        <f>F147+G147+H147+I147</f>
        <v>280898876.41000003</v>
      </c>
      <c r="F147" s="9">
        <v>0</v>
      </c>
      <c r="G147" s="9">
        <v>250000000</v>
      </c>
      <c r="H147" s="9">
        <v>0</v>
      </c>
      <c r="I147" s="9">
        <v>30898876.41</v>
      </c>
    </row>
    <row r="148" spans="1:9" ht="17.100000000000001" customHeight="1" x14ac:dyDescent="0.3">
      <c r="A148" s="43"/>
      <c r="B148" s="76"/>
      <c r="C148" s="77"/>
      <c r="D148" s="28">
        <v>2027</v>
      </c>
      <c r="E148" s="9">
        <f>F148+G148+H148+I148</f>
        <v>0</v>
      </c>
      <c r="F148" s="9">
        <v>0</v>
      </c>
      <c r="G148" s="9">
        <v>0</v>
      </c>
      <c r="H148" s="9">
        <v>0</v>
      </c>
      <c r="I148" s="9">
        <v>0</v>
      </c>
    </row>
    <row r="149" spans="1:9" ht="17.100000000000001" customHeight="1" x14ac:dyDescent="0.3">
      <c r="A149" s="30" t="s">
        <v>46</v>
      </c>
      <c r="B149" s="31"/>
      <c r="C149" s="32"/>
      <c r="D149" s="11" t="s">
        <v>5</v>
      </c>
      <c r="E149" s="9">
        <f>F149+G149+H149+I149</f>
        <v>2691844585.2600002</v>
      </c>
      <c r="F149" s="9">
        <f>SUM(F150:F158)</f>
        <v>632910650</v>
      </c>
      <c r="G149" s="9">
        <f t="shared" ref="G149:I149" si="36">SUM(G150:G158)</f>
        <v>1760277700</v>
      </c>
      <c r="H149" s="9">
        <f t="shared" si="36"/>
        <v>0</v>
      </c>
      <c r="I149" s="9">
        <f t="shared" si="36"/>
        <v>298656235.25999999</v>
      </c>
    </row>
    <row r="150" spans="1:9" ht="17.100000000000001" customHeight="1" x14ac:dyDescent="0.3">
      <c r="A150" s="33"/>
      <c r="B150" s="34"/>
      <c r="C150" s="35"/>
      <c r="D150" s="28">
        <v>2019</v>
      </c>
      <c r="E150" s="9">
        <f t="shared" ref="E150:E155" si="37">F150+G150+H150+I150</f>
        <v>171687251</v>
      </c>
      <c r="F150" s="9">
        <f t="shared" ref="F150:I158" si="38">F100+F110+F120+F130</f>
        <v>56918800</v>
      </c>
      <c r="G150" s="9">
        <f t="shared" si="38"/>
        <v>92449000</v>
      </c>
      <c r="H150" s="9">
        <f t="shared" si="38"/>
        <v>0</v>
      </c>
      <c r="I150" s="9">
        <f t="shared" si="38"/>
        <v>22319451</v>
      </c>
    </row>
    <row r="151" spans="1:9" ht="17.100000000000001" customHeight="1" x14ac:dyDescent="0.3">
      <c r="A151" s="33"/>
      <c r="B151" s="34"/>
      <c r="C151" s="35"/>
      <c r="D151" s="28">
        <v>2020</v>
      </c>
      <c r="E151" s="9">
        <f t="shared" si="37"/>
        <v>237571781.5</v>
      </c>
      <c r="F151" s="9">
        <f t="shared" si="38"/>
        <v>206687400</v>
      </c>
      <c r="G151" s="9">
        <f t="shared" si="38"/>
        <v>0</v>
      </c>
      <c r="H151" s="9">
        <f t="shared" si="38"/>
        <v>0</v>
      </c>
      <c r="I151" s="9">
        <f t="shared" si="38"/>
        <v>30884381.5</v>
      </c>
    </row>
    <row r="152" spans="1:9" ht="17.100000000000001" customHeight="1" x14ac:dyDescent="0.3">
      <c r="A152" s="33"/>
      <c r="B152" s="34"/>
      <c r="C152" s="35"/>
      <c r="D152" s="28">
        <v>2021</v>
      </c>
      <c r="E152" s="9">
        <f t="shared" si="37"/>
        <v>407240822.02999997</v>
      </c>
      <c r="F152" s="9">
        <f t="shared" si="38"/>
        <v>369304450</v>
      </c>
      <c r="G152" s="9">
        <f t="shared" si="38"/>
        <v>0</v>
      </c>
      <c r="H152" s="9">
        <f t="shared" si="38"/>
        <v>0</v>
      </c>
      <c r="I152" s="9">
        <f t="shared" si="38"/>
        <v>37936372.030000001</v>
      </c>
    </row>
    <row r="153" spans="1:9" ht="17.100000000000001" customHeight="1" x14ac:dyDescent="0.3">
      <c r="A153" s="33"/>
      <c r="B153" s="34"/>
      <c r="C153" s="35"/>
      <c r="D153" s="28">
        <v>2022</v>
      </c>
      <c r="E153" s="9">
        <f t="shared" si="37"/>
        <v>335163259</v>
      </c>
      <c r="F153" s="9">
        <f t="shared" si="38"/>
        <v>0</v>
      </c>
      <c r="G153" s="9">
        <f t="shared" si="38"/>
        <v>301646900</v>
      </c>
      <c r="H153" s="9">
        <f t="shared" si="38"/>
        <v>0</v>
      </c>
      <c r="I153" s="9">
        <f t="shared" si="38"/>
        <v>33516359</v>
      </c>
    </row>
    <row r="154" spans="1:9" ht="17.100000000000001" customHeight="1" x14ac:dyDescent="0.3">
      <c r="A154" s="33"/>
      <c r="B154" s="34"/>
      <c r="C154" s="35"/>
      <c r="D154" s="28">
        <v>2023</v>
      </c>
      <c r="E154" s="9">
        <f>F154+G154+H154+I154</f>
        <v>470910050.63</v>
      </c>
      <c r="F154" s="9">
        <f t="shared" si="38"/>
        <v>0</v>
      </c>
      <c r="G154" s="9">
        <f t="shared" si="38"/>
        <v>419109900</v>
      </c>
      <c r="H154" s="9">
        <f t="shared" si="38"/>
        <v>0</v>
      </c>
      <c r="I154" s="9">
        <f t="shared" si="38"/>
        <v>51800150.630000003</v>
      </c>
    </row>
    <row r="155" spans="1:9" ht="17.100000000000001" customHeight="1" x14ac:dyDescent="0.3">
      <c r="A155" s="33"/>
      <c r="B155" s="34"/>
      <c r="C155" s="35"/>
      <c r="D155" s="28">
        <v>2024</v>
      </c>
      <c r="E155" s="9">
        <f t="shared" si="37"/>
        <v>571368895.90999997</v>
      </c>
      <c r="F155" s="9">
        <f t="shared" si="38"/>
        <v>0</v>
      </c>
      <c r="G155" s="9">
        <f t="shared" si="38"/>
        <v>508128900</v>
      </c>
      <c r="H155" s="9">
        <f t="shared" si="38"/>
        <v>0</v>
      </c>
      <c r="I155" s="9">
        <f t="shared" si="38"/>
        <v>63239995.909999996</v>
      </c>
    </row>
    <row r="156" spans="1:9" ht="17.100000000000001" customHeight="1" x14ac:dyDescent="0.3">
      <c r="A156" s="33"/>
      <c r="B156" s="34"/>
      <c r="C156" s="35"/>
      <c r="D156" s="28">
        <v>2025</v>
      </c>
      <c r="E156" s="9">
        <f>F156+G156+H156+I156</f>
        <v>217003648.78</v>
      </c>
      <c r="F156" s="9">
        <f t="shared" si="38"/>
        <v>0</v>
      </c>
      <c r="G156" s="9">
        <f>G106+G116+G126+G136+G146</f>
        <v>188943000</v>
      </c>
      <c r="H156" s="9">
        <f t="shared" si="38"/>
        <v>0</v>
      </c>
      <c r="I156" s="9">
        <f>I106+I116+I126+I136+I146</f>
        <v>28060648.780000001</v>
      </c>
    </row>
    <row r="157" spans="1:9" ht="17.100000000000001" customHeight="1" x14ac:dyDescent="0.3">
      <c r="A157" s="33"/>
      <c r="B157" s="34"/>
      <c r="C157" s="35"/>
      <c r="D157" s="28">
        <v>2026</v>
      </c>
      <c r="E157" s="9">
        <f>F157+G157+H157+I157</f>
        <v>280898876.41000003</v>
      </c>
      <c r="F157" s="9">
        <f t="shared" si="38"/>
        <v>0</v>
      </c>
      <c r="G157" s="9">
        <f>G107+G117+G127+G137+G147</f>
        <v>250000000</v>
      </c>
      <c r="H157" s="9">
        <f t="shared" si="38"/>
        <v>0</v>
      </c>
      <c r="I157" s="9">
        <f>I107+I117+I127+I137+I147</f>
        <v>30898876.41</v>
      </c>
    </row>
    <row r="158" spans="1:9" ht="17.100000000000001" customHeight="1" x14ac:dyDescent="0.3">
      <c r="A158" s="53"/>
      <c r="B158" s="54"/>
      <c r="C158" s="55"/>
      <c r="D158" s="28">
        <v>2027</v>
      </c>
      <c r="E158" s="9">
        <f>F158+G158+H158+I158</f>
        <v>0</v>
      </c>
      <c r="F158" s="9">
        <f t="shared" si="38"/>
        <v>0</v>
      </c>
      <c r="G158" s="9">
        <f t="shared" si="38"/>
        <v>0</v>
      </c>
      <c r="H158" s="9">
        <f t="shared" si="38"/>
        <v>0</v>
      </c>
      <c r="I158" s="9">
        <f>I108+I118+I128+I138+I148</f>
        <v>0</v>
      </c>
    </row>
    <row r="159" spans="1:9" ht="27" customHeight="1" x14ac:dyDescent="0.3">
      <c r="A159" s="28">
        <v>4</v>
      </c>
      <c r="B159" s="61" t="s">
        <v>22</v>
      </c>
      <c r="C159" s="62"/>
      <c r="D159" s="62"/>
      <c r="E159" s="62"/>
      <c r="F159" s="62"/>
      <c r="G159" s="62"/>
      <c r="H159" s="62"/>
      <c r="I159" s="63"/>
    </row>
    <row r="160" spans="1:9" ht="17.100000000000001" customHeight="1" x14ac:dyDescent="0.3">
      <c r="A160" s="56">
        <v>1</v>
      </c>
      <c r="B160" s="41" t="s">
        <v>79</v>
      </c>
      <c r="C160" s="93" t="s">
        <v>48</v>
      </c>
      <c r="D160" s="11" t="s">
        <v>5</v>
      </c>
      <c r="E160" s="9">
        <f>F160+G160+H160+I160</f>
        <v>504425.07</v>
      </c>
      <c r="F160" s="9">
        <f>SUM(F161:F169)</f>
        <v>0</v>
      </c>
      <c r="G160" s="9">
        <f t="shared" ref="G160:I160" si="39">SUM(G161:G169)</f>
        <v>331907.83</v>
      </c>
      <c r="H160" s="9">
        <f t="shared" si="39"/>
        <v>0</v>
      </c>
      <c r="I160" s="9">
        <f t="shared" si="39"/>
        <v>172517.24</v>
      </c>
    </row>
    <row r="161" spans="1:9" ht="17.100000000000001" customHeight="1" x14ac:dyDescent="0.3">
      <c r="A161" s="110"/>
      <c r="B161" s="92"/>
      <c r="C161" s="99"/>
      <c r="D161" s="28">
        <v>2019</v>
      </c>
      <c r="E161" s="9">
        <f>F161+G161+H161+I161</f>
        <v>504425.07</v>
      </c>
      <c r="F161" s="9">
        <v>0</v>
      </c>
      <c r="G161" s="9">
        <v>331907.83</v>
      </c>
      <c r="H161" s="9">
        <v>0</v>
      </c>
      <c r="I161" s="9">
        <v>172517.24</v>
      </c>
    </row>
    <row r="162" spans="1:9" ht="17.100000000000001" customHeight="1" x14ac:dyDescent="0.3">
      <c r="A162" s="110"/>
      <c r="B162" s="92"/>
      <c r="C162" s="99"/>
      <c r="D162" s="28">
        <v>2020</v>
      </c>
      <c r="E162" s="9">
        <f t="shared" ref="E162:E166" si="40">F162+G162+H162+I162</f>
        <v>0</v>
      </c>
      <c r="F162" s="9">
        <v>0</v>
      </c>
      <c r="G162" s="9">
        <v>0</v>
      </c>
      <c r="H162" s="9">
        <v>0</v>
      </c>
      <c r="I162" s="9">
        <v>0</v>
      </c>
    </row>
    <row r="163" spans="1:9" ht="17.100000000000001" customHeight="1" x14ac:dyDescent="0.3">
      <c r="A163" s="110"/>
      <c r="B163" s="92"/>
      <c r="C163" s="99"/>
      <c r="D163" s="28">
        <v>2021</v>
      </c>
      <c r="E163" s="9">
        <f t="shared" si="40"/>
        <v>0</v>
      </c>
      <c r="F163" s="9">
        <v>0</v>
      </c>
      <c r="G163" s="9">
        <v>0</v>
      </c>
      <c r="H163" s="9">
        <v>0</v>
      </c>
      <c r="I163" s="9">
        <v>0</v>
      </c>
    </row>
    <row r="164" spans="1:9" ht="17.100000000000001" customHeight="1" x14ac:dyDescent="0.3">
      <c r="A164" s="110"/>
      <c r="B164" s="92"/>
      <c r="C164" s="99"/>
      <c r="D164" s="28">
        <v>2022</v>
      </c>
      <c r="E164" s="9">
        <f t="shared" si="40"/>
        <v>0</v>
      </c>
      <c r="F164" s="9">
        <v>0</v>
      </c>
      <c r="G164" s="9">
        <v>0</v>
      </c>
      <c r="H164" s="9">
        <v>0</v>
      </c>
      <c r="I164" s="9">
        <v>0</v>
      </c>
    </row>
    <row r="165" spans="1:9" ht="17.100000000000001" customHeight="1" x14ac:dyDescent="0.3">
      <c r="A165" s="110"/>
      <c r="B165" s="92"/>
      <c r="C165" s="99"/>
      <c r="D165" s="28">
        <v>2023</v>
      </c>
      <c r="E165" s="9">
        <f t="shared" si="40"/>
        <v>0</v>
      </c>
      <c r="F165" s="9">
        <v>0</v>
      </c>
      <c r="G165" s="9">
        <v>0</v>
      </c>
      <c r="H165" s="9">
        <v>0</v>
      </c>
      <c r="I165" s="9">
        <v>0</v>
      </c>
    </row>
    <row r="166" spans="1:9" ht="17.100000000000001" customHeight="1" x14ac:dyDescent="0.3">
      <c r="A166" s="110"/>
      <c r="B166" s="92"/>
      <c r="C166" s="99"/>
      <c r="D166" s="28">
        <v>2024</v>
      </c>
      <c r="E166" s="9">
        <f t="shared" si="40"/>
        <v>0</v>
      </c>
      <c r="F166" s="9">
        <v>0</v>
      </c>
      <c r="G166" s="9">
        <v>0</v>
      </c>
      <c r="H166" s="9">
        <v>0</v>
      </c>
      <c r="I166" s="9">
        <v>0</v>
      </c>
    </row>
    <row r="167" spans="1:9" ht="17.100000000000001" customHeight="1" x14ac:dyDescent="0.3">
      <c r="A167" s="110"/>
      <c r="B167" s="21"/>
      <c r="C167" s="99"/>
      <c r="D167" s="28">
        <v>2025</v>
      </c>
      <c r="E167" s="9">
        <f>F167+G167+H167+I167</f>
        <v>0</v>
      </c>
      <c r="F167" s="9">
        <v>0</v>
      </c>
      <c r="G167" s="9">
        <v>0</v>
      </c>
      <c r="H167" s="9">
        <v>0</v>
      </c>
      <c r="I167" s="9">
        <v>0</v>
      </c>
    </row>
    <row r="168" spans="1:9" ht="17.100000000000001" customHeight="1" x14ac:dyDescent="0.3">
      <c r="A168" s="110"/>
      <c r="B168" s="21"/>
      <c r="C168" s="99"/>
      <c r="D168" s="28">
        <v>2026</v>
      </c>
      <c r="E168" s="9">
        <f>F168+G168+H168+I168</f>
        <v>0</v>
      </c>
      <c r="F168" s="9">
        <v>0</v>
      </c>
      <c r="G168" s="9">
        <v>0</v>
      </c>
      <c r="H168" s="9">
        <v>0</v>
      </c>
      <c r="I168" s="9">
        <v>0</v>
      </c>
    </row>
    <row r="169" spans="1:9" ht="17.100000000000001" customHeight="1" x14ac:dyDescent="0.3">
      <c r="A169" s="110"/>
      <c r="B169" s="21"/>
      <c r="C169" s="100"/>
      <c r="D169" s="28">
        <v>2027</v>
      </c>
      <c r="E169" s="9">
        <f>F169+G169+H169+I169</f>
        <v>0</v>
      </c>
      <c r="F169" s="9">
        <v>0</v>
      </c>
      <c r="G169" s="9">
        <v>0</v>
      </c>
      <c r="H169" s="9">
        <v>0</v>
      </c>
      <c r="I169" s="9">
        <v>0</v>
      </c>
    </row>
    <row r="170" spans="1:9" ht="17.100000000000001" customHeight="1" x14ac:dyDescent="0.3">
      <c r="A170" s="110"/>
      <c r="B170" s="21"/>
      <c r="C170" s="93" t="s">
        <v>49</v>
      </c>
      <c r="D170" s="28" t="s">
        <v>5</v>
      </c>
      <c r="E170" s="9">
        <f>F170+G170+H170+I170</f>
        <v>3584247.22</v>
      </c>
      <c r="F170" s="9">
        <f>SUM(F171:F179)</f>
        <v>0</v>
      </c>
      <c r="G170" s="9">
        <f t="shared" ref="G170:I170" si="41">SUM(G171:G179)</f>
        <v>3225822.24</v>
      </c>
      <c r="H170" s="9">
        <f t="shared" si="41"/>
        <v>0</v>
      </c>
      <c r="I170" s="9">
        <f t="shared" si="41"/>
        <v>358424.98</v>
      </c>
    </row>
    <row r="171" spans="1:9" ht="17.100000000000001" customHeight="1" x14ac:dyDescent="0.3">
      <c r="A171" s="110"/>
      <c r="B171" s="21"/>
      <c r="C171" s="101"/>
      <c r="D171" s="28">
        <v>2019</v>
      </c>
      <c r="E171" s="9">
        <f>F171+G171+H171+I171</f>
        <v>0</v>
      </c>
      <c r="F171" s="9">
        <v>0</v>
      </c>
      <c r="G171" s="9">
        <v>0</v>
      </c>
      <c r="H171" s="9">
        <v>0</v>
      </c>
      <c r="I171" s="9">
        <v>0</v>
      </c>
    </row>
    <row r="172" spans="1:9" ht="17.100000000000001" customHeight="1" x14ac:dyDescent="0.3">
      <c r="A172" s="110"/>
      <c r="B172" s="21"/>
      <c r="C172" s="101"/>
      <c r="D172" s="28">
        <v>2020</v>
      </c>
      <c r="E172" s="9">
        <f t="shared" ref="E172:E185" si="42">F172+G172+H172+I172</f>
        <v>0</v>
      </c>
      <c r="F172" s="9">
        <v>0</v>
      </c>
      <c r="G172" s="9">
        <v>0</v>
      </c>
      <c r="H172" s="9">
        <v>0</v>
      </c>
      <c r="I172" s="9">
        <v>0</v>
      </c>
    </row>
    <row r="173" spans="1:9" ht="17.100000000000001" customHeight="1" x14ac:dyDescent="0.3">
      <c r="A173" s="110"/>
      <c r="B173" s="21"/>
      <c r="C173" s="101"/>
      <c r="D173" s="28">
        <v>2021</v>
      </c>
      <c r="E173" s="9">
        <f t="shared" si="42"/>
        <v>2242890.0099999998</v>
      </c>
      <c r="F173" s="9">
        <v>0</v>
      </c>
      <c r="G173" s="9">
        <v>2018601</v>
      </c>
      <c r="H173" s="9">
        <v>0</v>
      </c>
      <c r="I173" s="9">
        <v>224289.01</v>
      </c>
    </row>
    <row r="174" spans="1:9" ht="17.100000000000001" customHeight="1" x14ac:dyDescent="0.3">
      <c r="A174" s="110"/>
      <c r="B174" s="21"/>
      <c r="C174" s="101"/>
      <c r="D174" s="28">
        <v>2022</v>
      </c>
      <c r="E174" s="9">
        <f t="shared" si="42"/>
        <v>1341357.21</v>
      </c>
      <c r="F174" s="9">
        <v>0</v>
      </c>
      <c r="G174" s="9">
        <v>1207221.24</v>
      </c>
      <c r="H174" s="9">
        <v>0</v>
      </c>
      <c r="I174" s="9">
        <v>134135.97</v>
      </c>
    </row>
    <row r="175" spans="1:9" ht="17.100000000000001" customHeight="1" x14ac:dyDescent="0.3">
      <c r="A175" s="110"/>
      <c r="B175" s="21"/>
      <c r="C175" s="101"/>
      <c r="D175" s="28">
        <v>2023</v>
      </c>
      <c r="E175" s="9">
        <f t="shared" si="42"/>
        <v>0</v>
      </c>
      <c r="F175" s="9">
        <v>0</v>
      </c>
      <c r="G175" s="9">
        <v>0</v>
      </c>
      <c r="H175" s="9">
        <v>0</v>
      </c>
      <c r="I175" s="9">
        <v>0</v>
      </c>
    </row>
    <row r="176" spans="1:9" ht="17.100000000000001" customHeight="1" x14ac:dyDescent="0.3">
      <c r="A176" s="110"/>
      <c r="B176" s="21"/>
      <c r="C176" s="101"/>
      <c r="D176" s="28">
        <v>2024</v>
      </c>
      <c r="E176" s="9">
        <f>F176+G176+H176+I176</f>
        <v>0</v>
      </c>
      <c r="F176" s="9">
        <v>0</v>
      </c>
      <c r="G176" s="9">
        <v>0</v>
      </c>
      <c r="H176" s="9">
        <v>0</v>
      </c>
      <c r="I176" s="9">
        <v>0</v>
      </c>
    </row>
    <row r="177" spans="1:9" ht="17.100000000000001" customHeight="1" x14ac:dyDescent="0.3">
      <c r="A177" s="110"/>
      <c r="B177" s="21"/>
      <c r="C177" s="101"/>
      <c r="D177" s="28">
        <v>2025</v>
      </c>
      <c r="E177" s="9">
        <f>F177+G177+H177+I177</f>
        <v>0</v>
      </c>
      <c r="F177" s="9">
        <v>0</v>
      </c>
      <c r="G177" s="9">
        <v>0</v>
      </c>
      <c r="H177" s="9">
        <v>0</v>
      </c>
      <c r="I177" s="9">
        <v>0</v>
      </c>
    </row>
    <row r="178" spans="1:9" ht="17.100000000000001" customHeight="1" x14ac:dyDescent="0.3">
      <c r="A178" s="110"/>
      <c r="B178" s="21"/>
      <c r="C178" s="101"/>
      <c r="D178" s="28">
        <v>2026</v>
      </c>
      <c r="E178" s="9">
        <f>F178+G178+H178+I178</f>
        <v>0</v>
      </c>
      <c r="F178" s="9">
        <v>0</v>
      </c>
      <c r="G178" s="9">
        <v>0</v>
      </c>
      <c r="H178" s="9">
        <v>0</v>
      </c>
      <c r="I178" s="9">
        <v>0</v>
      </c>
    </row>
    <row r="179" spans="1:9" ht="17.100000000000001" customHeight="1" x14ac:dyDescent="0.3">
      <c r="A179" s="110"/>
      <c r="B179" s="21"/>
      <c r="C179" s="95"/>
      <c r="D179" s="28">
        <v>2027</v>
      </c>
      <c r="E179" s="9">
        <f>F179+G179+H179+I179</f>
        <v>0</v>
      </c>
      <c r="F179" s="9">
        <v>0</v>
      </c>
      <c r="G179" s="9">
        <v>0</v>
      </c>
      <c r="H179" s="9">
        <v>0</v>
      </c>
      <c r="I179" s="9">
        <v>0</v>
      </c>
    </row>
    <row r="180" spans="1:9" ht="17.100000000000001" customHeight="1" x14ac:dyDescent="0.3">
      <c r="A180" s="110"/>
      <c r="B180" s="21"/>
      <c r="C180" s="93" t="s">
        <v>50</v>
      </c>
      <c r="D180" s="28" t="s">
        <v>5</v>
      </c>
      <c r="E180" s="9">
        <f t="shared" si="42"/>
        <v>12394689.879999997</v>
      </c>
      <c r="F180" s="9">
        <f>SUM(F181:F189)</f>
        <v>0</v>
      </c>
      <c r="G180" s="9">
        <f t="shared" ref="G180:I180" si="43">SUM(G181:G189)</f>
        <v>11146515.779999997</v>
      </c>
      <c r="H180" s="9">
        <f t="shared" si="43"/>
        <v>0</v>
      </c>
      <c r="I180" s="9">
        <f t="shared" si="43"/>
        <v>1248174.0999999999</v>
      </c>
    </row>
    <row r="181" spans="1:9" ht="17.100000000000001" customHeight="1" x14ac:dyDescent="0.3">
      <c r="A181" s="110"/>
      <c r="B181" s="21"/>
      <c r="C181" s="99"/>
      <c r="D181" s="28">
        <v>2019</v>
      </c>
      <c r="E181" s="9">
        <f t="shared" si="42"/>
        <v>0</v>
      </c>
      <c r="F181" s="9">
        <v>0</v>
      </c>
      <c r="G181" s="9">
        <v>0</v>
      </c>
      <c r="H181" s="9">
        <v>0</v>
      </c>
      <c r="I181" s="9">
        <v>0</v>
      </c>
    </row>
    <row r="182" spans="1:9" ht="17.100000000000001" customHeight="1" x14ac:dyDescent="0.3">
      <c r="A182" s="110"/>
      <c r="B182" s="21"/>
      <c r="C182" s="99"/>
      <c r="D182" s="28">
        <v>2020</v>
      </c>
      <c r="E182" s="9">
        <f t="shared" si="42"/>
        <v>9855433.9199999999</v>
      </c>
      <c r="F182" s="9">
        <v>0</v>
      </c>
      <c r="G182" s="9">
        <v>8869872.7899999991</v>
      </c>
      <c r="H182" s="9">
        <v>0</v>
      </c>
      <c r="I182" s="9">
        <v>985561.13</v>
      </c>
    </row>
    <row r="183" spans="1:9" ht="17.100000000000001" customHeight="1" x14ac:dyDescent="0.3">
      <c r="A183" s="110"/>
      <c r="B183" s="21"/>
      <c r="C183" s="99"/>
      <c r="D183" s="28">
        <v>2021</v>
      </c>
      <c r="E183" s="9">
        <f t="shared" si="42"/>
        <v>1159479.29</v>
      </c>
      <c r="F183" s="9">
        <v>0</v>
      </c>
      <c r="G183" s="9">
        <v>1043531.36</v>
      </c>
      <c r="H183" s="9">
        <v>0</v>
      </c>
      <c r="I183" s="9">
        <v>115947.93</v>
      </c>
    </row>
    <row r="184" spans="1:9" ht="17.100000000000001" customHeight="1" x14ac:dyDescent="0.3">
      <c r="A184" s="110"/>
      <c r="B184" s="21"/>
      <c r="C184" s="99"/>
      <c r="D184" s="28">
        <v>2022</v>
      </c>
      <c r="E184" s="9">
        <f t="shared" si="42"/>
        <v>511050.57</v>
      </c>
      <c r="F184" s="9">
        <v>0</v>
      </c>
      <c r="G184" s="9">
        <v>459945.42</v>
      </c>
      <c r="H184" s="9">
        <v>0</v>
      </c>
      <c r="I184" s="9">
        <v>51105.15</v>
      </c>
    </row>
    <row r="185" spans="1:9" ht="17.100000000000001" customHeight="1" x14ac:dyDescent="0.3">
      <c r="A185" s="110"/>
      <c r="B185" s="21"/>
      <c r="C185" s="99"/>
      <c r="D185" s="28">
        <v>2023</v>
      </c>
      <c r="E185" s="9">
        <f t="shared" si="42"/>
        <v>868726.1</v>
      </c>
      <c r="F185" s="9">
        <v>0</v>
      </c>
      <c r="G185" s="9">
        <v>773166.21</v>
      </c>
      <c r="H185" s="9">
        <v>0</v>
      </c>
      <c r="I185" s="9">
        <v>95559.89</v>
      </c>
    </row>
    <row r="186" spans="1:9" ht="17.100000000000001" customHeight="1" x14ac:dyDescent="0.3">
      <c r="A186" s="110"/>
      <c r="B186" s="21"/>
      <c r="C186" s="99"/>
      <c r="D186" s="28">
        <v>2024</v>
      </c>
      <c r="E186" s="9">
        <f>F186+G186+H186+I186</f>
        <v>0</v>
      </c>
      <c r="F186" s="9">
        <v>0</v>
      </c>
      <c r="G186" s="9">
        <v>0</v>
      </c>
      <c r="H186" s="9">
        <v>0</v>
      </c>
      <c r="I186" s="9">
        <v>0</v>
      </c>
    </row>
    <row r="187" spans="1:9" ht="17.100000000000001" customHeight="1" x14ac:dyDescent="0.3">
      <c r="A187" s="110"/>
      <c r="B187" s="21"/>
      <c r="C187" s="99"/>
      <c r="D187" s="28">
        <v>2025</v>
      </c>
      <c r="E187" s="9">
        <f>F187+G187+H187+I187</f>
        <v>0</v>
      </c>
      <c r="F187" s="9">
        <v>0</v>
      </c>
      <c r="G187" s="9">
        <v>0</v>
      </c>
      <c r="H187" s="9">
        <v>0</v>
      </c>
      <c r="I187" s="9">
        <v>0</v>
      </c>
    </row>
    <row r="188" spans="1:9" ht="17.100000000000001" customHeight="1" x14ac:dyDescent="0.3">
      <c r="A188" s="110"/>
      <c r="B188" s="21"/>
      <c r="C188" s="99"/>
      <c r="D188" s="28">
        <v>2026</v>
      </c>
      <c r="E188" s="9">
        <f>F188+G188+H188+I188</f>
        <v>0</v>
      </c>
      <c r="F188" s="9">
        <v>0</v>
      </c>
      <c r="G188" s="9">
        <v>0</v>
      </c>
      <c r="H188" s="9">
        <v>0</v>
      </c>
      <c r="I188" s="9">
        <v>0</v>
      </c>
    </row>
    <row r="189" spans="1:9" ht="17.100000000000001" customHeight="1" x14ac:dyDescent="0.3">
      <c r="A189" s="110"/>
      <c r="B189" s="21"/>
      <c r="C189" s="100"/>
      <c r="D189" s="28">
        <v>2027</v>
      </c>
      <c r="E189" s="9">
        <f>F189+G189+H189+I189</f>
        <v>0</v>
      </c>
      <c r="F189" s="9">
        <v>0</v>
      </c>
      <c r="G189" s="9">
        <v>0</v>
      </c>
      <c r="H189" s="9">
        <v>0</v>
      </c>
      <c r="I189" s="9">
        <v>0</v>
      </c>
    </row>
    <row r="190" spans="1:9" ht="17.100000000000001" customHeight="1" x14ac:dyDescent="0.3">
      <c r="A190" s="110"/>
      <c r="B190" s="21"/>
      <c r="C190" s="93" t="s">
        <v>51</v>
      </c>
      <c r="D190" s="28" t="s">
        <v>5</v>
      </c>
      <c r="E190" s="9">
        <f>F190+G190+H190+I190</f>
        <v>583800</v>
      </c>
      <c r="F190" s="9">
        <f>SUM(F191:F199)</f>
        <v>0</v>
      </c>
      <c r="G190" s="9">
        <f t="shared" ref="G190:I190" si="44">SUM(G191:G199)</f>
        <v>507905.98</v>
      </c>
      <c r="H190" s="9">
        <f t="shared" si="44"/>
        <v>0</v>
      </c>
      <c r="I190" s="9">
        <f t="shared" si="44"/>
        <v>75894.02</v>
      </c>
    </row>
    <row r="191" spans="1:9" ht="17.100000000000001" customHeight="1" x14ac:dyDescent="0.3">
      <c r="A191" s="110"/>
      <c r="B191" s="21"/>
      <c r="C191" s="99"/>
      <c r="D191" s="28">
        <v>2019</v>
      </c>
      <c r="E191" s="9">
        <f t="shared" ref="E191:E199" si="45">F191+G191+H191+I191</f>
        <v>583800</v>
      </c>
      <c r="F191" s="9">
        <v>0</v>
      </c>
      <c r="G191" s="9">
        <v>507905.98</v>
      </c>
      <c r="H191" s="9">
        <v>0</v>
      </c>
      <c r="I191" s="9">
        <v>75894.02</v>
      </c>
    </row>
    <row r="192" spans="1:9" ht="17.100000000000001" customHeight="1" x14ac:dyDescent="0.3">
      <c r="A192" s="110"/>
      <c r="B192" s="21"/>
      <c r="C192" s="99"/>
      <c r="D192" s="28">
        <v>2020</v>
      </c>
      <c r="E192" s="9">
        <f t="shared" si="45"/>
        <v>0</v>
      </c>
      <c r="F192" s="9">
        <v>0</v>
      </c>
      <c r="G192" s="9">
        <v>0</v>
      </c>
      <c r="H192" s="9">
        <v>0</v>
      </c>
      <c r="I192" s="9">
        <v>0</v>
      </c>
    </row>
    <row r="193" spans="1:9" ht="17.100000000000001" customHeight="1" x14ac:dyDescent="0.3">
      <c r="A193" s="110"/>
      <c r="B193" s="21"/>
      <c r="C193" s="99"/>
      <c r="D193" s="28">
        <v>2021</v>
      </c>
      <c r="E193" s="9">
        <f t="shared" si="45"/>
        <v>0</v>
      </c>
      <c r="F193" s="9">
        <v>0</v>
      </c>
      <c r="G193" s="9">
        <v>0</v>
      </c>
      <c r="H193" s="9">
        <v>0</v>
      </c>
      <c r="I193" s="9">
        <v>0</v>
      </c>
    </row>
    <row r="194" spans="1:9" ht="17.100000000000001" customHeight="1" x14ac:dyDescent="0.3">
      <c r="A194" s="110"/>
      <c r="B194" s="21"/>
      <c r="C194" s="99"/>
      <c r="D194" s="28">
        <v>2022</v>
      </c>
      <c r="E194" s="9">
        <f t="shared" si="45"/>
        <v>0</v>
      </c>
      <c r="F194" s="9">
        <v>0</v>
      </c>
      <c r="G194" s="9">
        <v>0</v>
      </c>
      <c r="H194" s="9">
        <v>0</v>
      </c>
      <c r="I194" s="9">
        <v>0</v>
      </c>
    </row>
    <row r="195" spans="1:9" ht="17.100000000000001" customHeight="1" x14ac:dyDescent="0.3">
      <c r="A195" s="110"/>
      <c r="B195" s="21"/>
      <c r="C195" s="99"/>
      <c r="D195" s="28">
        <v>2023</v>
      </c>
      <c r="E195" s="9">
        <f t="shared" si="45"/>
        <v>0</v>
      </c>
      <c r="F195" s="9">
        <v>0</v>
      </c>
      <c r="G195" s="9">
        <v>0</v>
      </c>
      <c r="H195" s="9">
        <v>0</v>
      </c>
      <c r="I195" s="9">
        <v>0</v>
      </c>
    </row>
    <row r="196" spans="1:9" ht="17.100000000000001" customHeight="1" x14ac:dyDescent="0.3">
      <c r="A196" s="110"/>
      <c r="B196" s="21"/>
      <c r="C196" s="99"/>
      <c r="D196" s="28">
        <v>2024</v>
      </c>
      <c r="E196" s="9">
        <f t="shared" si="45"/>
        <v>0</v>
      </c>
      <c r="F196" s="9">
        <v>0</v>
      </c>
      <c r="G196" s="9">
        <v>0</v>
      </c>
      <c r="H196" s="9">
        <v>0</v>
      </c>
      <c r="I196" s="9">
        <v>0</v>
      </c>
    </row>
    <row r="197" spans="1:9" ht="17.100000000000001" customHeight="1" x14ac:dyDescent="0.3">
      <c r="A197" s="110"/>
      <c r="B197" s="21"/>
      <c r="C197" s="99"/>
      <c r="D197" s="28">
        <v>2025</v>
      </c>
      <c r="E197" s="9">
        <f t="shared" ref="E197:E198" si="46">F197+G197+H197+I197</f>
        <v>0</v>
      </c>
      <c r="F197" s="9">
        <v>0</v>
      </c>
      <c r="G197" s="9">
        <v>0</v>
      </c>
      <c r="H197" s="9">
        <v>0</v>
      </c>
      <c r="I197" s="9">
        <v>0</v>
      </c>
    </row>
    <row r="198" spans="1:9" ht="17.100000000000001" customHeight="1" x14ac:dyDescent="0.3">
      <c r="A198" s="110"/>
      <c r="B198" s="21"/>
      <c r="C198" s="99"/>
      <c r="D198" s="28">
        <v>2026</v>
      </c>
      <c r="E198" s="9">
        <f t="shared" si="46"/>
        <v>0</v>
      </c>
      <c r="F198" s="9">
        <v>0</v>
      </c>
      <c r="G198" s="9">
        <v>0</v>
      </c>
      <c r="H198" s="9">
        <v>0</v>
      </c>
      <c r="I198" s="9">
        <v>0</v>
      </c>
    </row>
    <row r="199" spans="1:9" ht="17.100000000000001" customHeight="1" x14ac:dyDescent="0.3">
      <c r="A199" s="110"/>
      <c r="B199" s="21"/>
      <c r="C199" s="100"/>
      <c r="D199" s="28">
        <v>2027</v>
      </c>
      <c r="E199" s="9">
        <f t="shared" si="45"/>
        <v>0</v>
      </c>
      <c r="F199" s="9">
        <v>0</v>
      </c>
      <c r="G199" s="9">
        <v>0</v>
      </c>
      <c r="H199" s="9">
        <v>0</v>
      </c>
      <c r="I199" s="9">
        <v>0</v>
      </c>
    </row>
    <row r="200" spans="1:9" ht="17.100000000000001" customHeight="1" x14ac:dyDescent="0.3">
      <c r="A200" s="110"/>
      <c r="B200" s="21"/>
      <c r="C200" s="93" t="s">
        <v>52</v>
      </c>
      <c r="D200" s="28" t="s">
        <v>5</v>
      </c>
      <c r="E200" s="9">
        <f>F200+G200+H200+I200</f>
        <v>9618835</v>
      </c>
      <c r="F200" s="9">
        <f>SUM(F201:F209)</f>
        <v>0</v>
      </c>
      <c r="G200" s="9">
        <f t="shared" ref="G200:I200" si="47">SUM(G201:G209)</f>
        <v>8368386.1200000001</v>
      </c>
      <c r="H200" s="9">
        <f t="shared" si="47"/>
        <v>0</v>
      </c>
      <c r="I200" s="9">
        <f t="shared" si="47"/>
        <v>1250448.8799999999</v>
      </c>
    </row>
    <row r="201" spans="1:9" ht="17.100000000000001" customHeight="1" x14ac:dyDescent="0.3">
      <c r="A201" s="110"/>
      <c r="B201" s="21"/>
      <c r="C201" s="99"/>
      <c r="D201" s="28">
        <v>2019</v>
      </c>
      <c r="E201" s="9">
        <f t="shared" ref="E201:E206" si="48">F201+G201+H201+I201</f>
        <v>9618835</v>
      </c>
      <c r="F201" s="9">
        <v>0</v>
      </c>
      <c r="G201" s="9">
        <v>8368386.1200000001</v>
      </c>
      <c r="H201" s="9">
        <v>0</v>
      </c>
      <c r="I201" s="9">
        <v>1250448.8799999999</v>
      </c>
    </row>
    <row r="202" spans="1:9" ht="17.100000000000001" customHeight="1" x14ac:dyDescent="0.3">
      <c r="A202" s="110"/>
      <c r="B202" s="21"/>
      <c r="C202" s="99"/>
      <c r="D202" s="28">
        <v>2020</v>
      </c>
      <c r="E202" s="9">
        <f t="shared" si="48"/>
        <v>0</v>
      </c>
      <c r="F202" s="9">
        <v>0</v>
      </c>
      <c r="G202" s="9">
        <v>0</v>
      </c>
      <c r="H202" s="9">
        <v>0</v>
      </c>
      <c r="I202" s="9">
        <v>0</v>
      </c>
    </row>
    <row r="203" spans="1:9" ht="17.100000000000001" customHeight="1" x14ac:dyDescent="0.3">
      <c r="A203" s="110"/>
      <c r="B203" s="21"/>
      <c r="C203" s="99"/>
      <c r="D203" s="28">
        <v>2021</v>
      </c>
      <c r="E203" s="9">
        <f t="shared" si="48"/>
        <v>0</v>
      </c>
      <c r="F203" s="9">
        <v>0</v>
      </c>
      <c r="G203" s="9">
        <v>0</v>
      </c>
      <c r="H203" s="9">
        <v>0</v>
      </c>
      <c r="I203" s="9">
        <v>0</v>
      </c>
    </row>
    <row r="204" spans="1:9" ht="17.100000000000001" customHeight="1" x14ac:dyDescent="0.3">
      <c r="A204" s="110"/>
      <c r="B204" s="21"/>
      <c r="C204" s="99"/>
      <c r="D204" s="28">
        <v>2022</v>
      </c>
      <c r="E204" s="9">
        <f t="shared" si="48"/>
        <v>0</v>
      </c>
      <c r="F204" s="9">
        <v>0</v>
      </c>
      <c r="G204" s="9">
        <v>0</v>
      </c>
      <c r="H204" s="9">
        <v>0</v>
      </c>
      <c r="I204" s="9">
        <v>0</v>
      </c>
    </row>
    <row r="205" spans="1:9" ht="17.100000000000001" customHeight="1" x14ac:dyDescent="0.3">
      <c r="A205" s="110"/>
      <c r="B205" s="21"/>
      <c r="C205" s="99"/>
      <c r="D205" s="28">
        <v>2023</v>
      </c>
      <c r="E205" s="9">
        <f t="shared" si="48"/>
        <v>0</v>
      </c>
      <c r="F205" s="9">
        <v>0</v>
      </c>
      <c r="G205" s="9">
        <v>0</v>
      </c>
      <c r="H205" s="9">
        <v>0</v>
      </c>
      <c r="I205" s="9">
        <v>0</v>
      </c>
    </row>
    <row r="206" spans="1:9" ht="17.100000000000001" customHeight="1" x14ac:dyDescent="0.3">
      <c r="A206" s="110"/>
      <c r="B206" s="21"/>
      <c r="C206" s="99"/>
      <c r="D206" s="28">
        <v>2024</v>
      </c>
      <c r="E206" s="9">
        <f t="shared" si="48"/>
        <v>0</v>
      </c>
      <c r="F206" s="9">
        <v>0</v>
      </c>
      <c r="G206" s="9">
        <v>0</v>
      </c>
      <c r="H206" s="9">
        <v>0</v>
      </c>
      <c r="I206" s="9">
        <v>0</v>
      </c>
    </row>
    <row r="207" spans="1:9" ht="17.100000000000001" customHeight="1" x14ac:dyDescent="0.3">
      <c r="A207" s="110"/>
      <c r="B207" s="21"/>
      <c r="C207" s="99"/>
      <c r="D207" s="28">
        <v>2025</v>
      </c>
      <c r="E207" s="9">
        <f>F207+G207+H207+I207</f>
        <v>0</v>
      </c>
      <c r="F207" s="9">
        <v>0</v>
      </c>
      <c r="G207" s="9">
        <v>0</v>
      </c>
      <c r="H207" s="9">
        <v>0</v>
      </c>
      <c r="I207" s="9">
        <v>0</v>
      </c>
    </row>
    <row r="208" spans="1:9" ht="17.100000000000001" customHeight="1" x14ac:dyDescent="0.3">
      <c r="A208" s="110"/>
      <c r="B208" s="21"/>
      <c r="C208" s="99"/>
      <c r="D208" s="28">
        <v>2026</v>
      </c>
      <c r="E208" s="9">
        <f>F208+G208+H208+I208</f>
        <v>0</v>
      </c>
      <c r="F208" s="9">
        <v>0</v>
      </c>
      <c r="G208" s="9">
        <v>0</v>
      </c>
      <c r="H208" s="9">
        <v>0</v>
      </c>
      <c r="I208" s="9">
        <v>0</v>
      </c>
    </row>
    <row r="209" spans="1:9" ht="17.100000000000001" customHeight="1" x14ac:dyDescent="0.3">
      <c r="A209" s="110"/>
      <c r="B209" s="21"/>
      <c r="C209" s="100"/>
      <c r="D209" s="28">
        <v>2027</v>
      </c>
      <c r="E209" s="9">
        <f>F209+G209+H209+I209</f>
        <v>0</v>
      </c>
      <c r="F209" s="9">
        <v>0</v>
      </c>
      <c r="G209" s="9">
        <v>0</v>
      </c>
      <c r="H209" s="9">
        <v>0</v>
      </c>
      <c r="I209" s="9">
        <v>0</v>
      </c>
    </row>
    <row r="210" spans="1:9" ht="17.100000000000001" customHeight="1" x14ac:dyDescent="0.3">
      <c r="A210" s="110"/>
      <c r="B210" s="21"/>
      <c r="C210" s="93" t="s">
        <v>53</v>
      </c>
      <c r="D210" s="28" t="s">
        <v>5</v>
      </c>
      <c r="E210" s="9">
        <f t="shared" ref="E210:E216" si="49">F210+G210+H210+I210</f>
        <v>46200</v>
      </c>
      <c r="F210" s="9">
        <f>SUM(F211:F219)</f>
        <v>0</v>
      </c>
      <c r="G210" s="9">
        <f t="shared" ref="G210:I210" si="50">SUM(G211:G219)</f>
        <v>40194</v>
      </c>
      <c r="H210" s="9">
        <f t="shared" si="50"/>
        <v>0</v>
      </c>
      <c r="I210" s="9">
        <f t="shared" si="50"/>
        <v>6006</v>
      </c>
    </row>
    <row r="211" spans="1:9" ht="17.100000000000001" customHeight="1" x14ac:dyDescent="0.3">
      <c r="A211" s="110"/>
      <c r="B211" s="21"/>
      <c r="C211" s="99"/>
      <c r="D211" s="28">
        <v>2019</v>
      </c>
      <c r="E211" s="9">
        <f t="shared" si="49"/>
        <v>46200</v>
      </c>
      <c r="F211" s="9">
        <v>0</v>
      </c>
      <c r="G211" s="9">
        <v>40194</v>
      </c>
      <c r="H211" s="9">
        <v>0</v>
      </c>
      <c r="I211" s="9">
        <v>6006</v>
      </c>
    </row>
    <row r="212" spans="1:9" ht="17.100000000000001" customHeight="1" x14ac:dyDescent="0.3">
      <c r="A212" s="110"/>
      <c r="B212" s="21"/>
      <c r="C212" s="99"/>
      <c r="D212" s="28">
        <v>2020</v>
      </c>
      <c r="E212" s="9">
        <f t="shared" si="49"/>
        <v>0</v>
      </c>
      <c r="F212" s="9">
        <v>0</v>
      </c>
      <c r="G212" s="9">
        <v>0</v>
      </c>
      <c r="H212" s="9">
        <v>0</v>
      </c>
      <c r="I212" s="9">
        <v>0</v>
      </c>
    </row>
    <row r="213" spans="1:9" ht="17.100000000000001" customHeight="1" x14ac:dyDescent="0.3">
      <c r="A213" s="110"/>
      <c r="B213" s="21"/>
      <c r="C213" s="99"/>
      <c r="D213" s="28">
        <v>2021</v>
      </c>
      <c r="E213" s="9">
        <f t="shared" si="49"/>
        <v>0</v>
      </c>
      <c r="F213" s="9">
        <v>0</v>
      </c>
      <c r="G213" s="9">
        <v>0</v>
      </c>
      <c r="H213" s="9">
        <v>0</v>
      </c>
      <c r="I213" s="9">
        <v>0</v>
      </c>
    </row>
    <row r="214" spans="1:9" ht="17.100000000000001" customHeight="1" x14ac:dyDescent="0.3">
      <c r="A214" s="110"/>
      <c r="B214" s="21"/>
      <c r="C214" s="99"/>
      <c r="D214" s="28">
        <v>2022</v>
      </c>
      <c r="E214" s="9">
        <f t="shared" si="49"/>
        <v>0</v>
      </c>
      <c r="F214" s="9">
        <v>0</v>
      </c>
      <c r="G214" s="9">
        <v>0</v>
      </c>
      <c r="H214" s="9">
        <v>0</v>
      </c>
      <c r="I214" s="9">
        <v>0</v>
      </c>
    </row>
    <row r="215" spans="1:9" ht="17.100000000000001" customHeight="1" x14ac:dyDescent="0.3">
      <c r="A215" s="110"/>
      <c r="B215" s="21"/>
      <c r="C215" s="99"/>
      <c r="D215" s="28">
        <v>2023</v>
      </c>
      <c r="E215" s="9">
        <f t="shared" si="49"/>
        <v>0</v>
      </c>
      <c r="F215" s="9">
        <v>0</v>
      </c>
      <c r="G215" s="9">
        <v>0</v>
      </c>
      <c r="H215" s="9">
        <v>0</v>
      </c>
      <c r="I215" s="9">
        <v>0</v>
      </c>
    </row>
    <row r="216" spans="1:9" ht="17.100000000000001" customHeight="1" x14ac:dyDescent="0.3">
      <c r="A216" s="110"/>
      <c r="B216" s="21"/>
      <c r="C216" s="99"/>
      <c r="D216" s="28">
        <v>2024</v>
      </c>
      <c r="E216" s="9">
        <f t="shared" si="49"/>
        <v>0</v>
      </c>
      <c r="F216" s="9">
        <v>0</v>
      </c>
      <c r="G216" s="9">
        <v>0</v>
      </c>
      <c r="H216" s="9">
        <v>0</v>
      </c>
      <c r="I216" s="9">
        <v>0</v>
      </c>
    </row>
    <row r="217" spans="1:9" ht="17.100000000000001" customHeight="1" x14ac:dyDescent="0.3">
      <c r="A217" s="110"/>
      <c r="B217" s="21"/>
      <c r="C217" s="99"/>
      <c r="D217" s="28">
        <v>2025</v>
      </c>
      <c r="E217" s="9">
        <f>F217+G217+H217+I217</f>
        <v>0</v>
      </c>
      <c r="F217" s="9">
        <v>0</v>
      </c>
      <c r="G217" s="9">
        <v>0</v>
      </c>
      <c r="H217" s="9">
        <v>0</v>
      </c>
      <c r="I217" s="9">
        <v>0</v>
      </c>
    </row>
    <row r="218" spans="1:9" ht="17.100000000000001" customHeight="1" x14ac:dyDescent="0.3">
      <c r="A218" s="110"/>
      <c r="B218" s="21"/>
      <c r="C218" s="99"/>
      <c r="D218" s="28">
        <v>2026</v>
      </c>
      <c r="E218" s="9">
        <f>F218+G218+H218+I218</f>
        <v>0</v>
      </c>
      <c r="F218" s="9">
        <v>0</v>
      </c>
      <c r="G218" s="9">
        <v>0</v>
      </c>
      <c r="H218" s="9">
        <v>0</v>
      </c>
      <c r="I218" s="9">
        <v>0</v>
      </c>
    </row>
    <row r="219" spans="1:9" ht="17.100000000000001" customHeight="1" x14ac:dyDescent="0.3">
      <c r="A219" s="110"/>
      <c r="B219" s="21"/>
      <c r="C219" s="100"/>
      <c r="D219" s="28">
        <v>2027</v>
      </c>
      <c r="E219" s="9">
        <f>F219+G219+H219+I219</f>
        <v>0</v>
      </c>
      <c r="F219" s="9">
        <v>0</v>
      </c>
      <c r="G219" s="9">
        <v>0</v>
      </c>
      <c r="H219" s="9">
        <v>0</v>
      </c>
      <c r="I219" s="9">
        <v>0</v>
      </c>
    </row>
    <row r="220" spans="1:9" ht="17.100000000000001" customHeight="1" x14ac:dyDescent="0.3">
      <c r="A220" s="110"/>
      <c r="B220" s="21"/>
      <c r="C220" s="93" t="s">
        <v>54</v>
      </c>
      <c r="D220" s="28" t="s">
        <v>5</v>
      </c>
      <c r="E220" s="9">
        <f t="shared" ref="E220:E229" si="51">F220+G220+H220+I220</f>
        <v>2086751.27</v>
      </c>
      <c r="F220" s="9">
        <f>SUM(F221:F229)</f>
        <v>0</v>
      </c>
      <c r="G220" s="9">
        <f t="shared" ref="G220:I220" si="52">SUM(G221:G229)</f>
        <v>1878072.6</v>
      </c>
      <c r="H220" s="9">
        <f t="shared" si="52"/>
        <v>0</v>
      </c>
      <c r="I220" s="9">
        <f t="shared" si="52"/>
        <v>208678.66999999998</v>
      </c>
    </row>
    <row r="221" spans="1:9" ht="17.100000000000001" customHeight="1" x14ac:dyDescent="0.3">
      <c r="A221" s="110"/>
      <c r="B221" s="21"/>
      <c r="C221" s="99"/>
      <c r="D221" s="28">
        <v>2019</v>
      </c>
      <c r="E221" s="9">
        <f t="shared" si="51"/>
        <v>0</v>
      </c>
      <c r="F221" s="9">
        <v>0</v>
      </c>
      <c r="G221" s="9">
        <v>0</v>
      </c>
      <c r="H221" s="9">
        <v>0</v>
      </c>
      <c r="I221" s="9">
        <v>0</v>
      </c>
    </row>
    <row r="222" spans="1:9" ht="17.100000000000001" customHeight="1" x14ac:dyDescent="0.3">
      <c r="A222" s="110"/>
      <c r="B222" s="21"/>
      <c r="C222" s="99"/>
      <c r="D222" s="28">
        <v>2020</v>
      </c>
      <c r="E222" s="9">
        <f t="shared" si="51"/>
        <v>1952552.52</v>
      </c>
      <c r="F222" s="9">
        <v>0</v>
      </c>
      <c r="G222" s="9">
        <v>1757293.75</v>
      </c>
      <c r="H222" s="9">
        <v>0</v>
      </c>
      <c r="I222" s="9">
        <v>195258.77</v>
      </c>
    </row>
    <row r="223" spans="1:9" ht="17.100000000000001" customHeight="1" x14ac:dyDescent="0.3">
      <c r="A223" s="110"/>
      <c r="B223" s="21"/>
      <c r="C223" s="99"/>
      <c r="D223" s="28">
        <v>2021</v>
      </c>
      <c r="E223" s="9">
        <f t="shared" si="51"/>
        <v>0</v>
      </c>
      <c r="F223" s="9">
        <v>0</v>
      </c>
      <c r="G223" s="9">
        <v>0</v>
      </c>
      <c r="H223" s="9">
        <v>0</v>
      </c>
      <c r="I223" s="9">
        <v>0</v>
      </c>
    </row>
    <row r="224" spans="1:9" ht="17.100000000000001" customHeight="1" x14ac:dyDescent="0.3">
      <c r="A224" s="110"/>
      <c r="B224" s="21"/>
      <c r="C224" s="99"/>
      <c r="D224" s="28">
        <v>2022</v>
      </c>
      <c r="E224" s="9">
        <f t="shared" si="51"/>
        <v>134198.75</v>
      </c>
      <c r="F224" s="9">
        <v>0</v>
      </c>
      <c r="G224" s="9">
        <v>120778.85</v>
      </c>
      <c r="H224" s="9">
        <v>0</v>
      </c>
      <c r="I224" s="9">
        <v>13419.9</v>
      </c>
    </row>
    <row r="225" spans="1:9" ht="17.100000000000001" customHeight="1" x14ac:dyDescent="0.3">
      <c r="A225" s="110"/>
      <c r="B225" s="21"/>
      <c r="C225" s="99"/>
      <c r="D225" s="28">
        <v>2023</v>
      </c>
      <c r="E225" s="9">
        <f t="shared" si="51"/>
        <v>0</v>
      </c>
      <c r="F225" s="9">
        <v>0</v>
      </c>
      <c r="G225" s="9">
        <v>0</v>
      </c>
      <c r="H225" s="9">
        <v>0</v>
      </c>
      <c r="I225" s="9">
        <v>0</v>
      </c>
    </row>
    <row r="226" spans="1:9" ht="17.100000000000001" customHeight="1" x14ac:dyDescent="0.3">
      <c r="A226" s="110"/>
      <c r="B226" s="21"/>
      <c r="C226" s="99"/>
      <c r="D226" s="28">
        <v>2024</v>
      </c>
      <c r="E226" s="9">
        <f t="shared" si="51"/>
        <v>0</v>
      </c>
      <c r="F226" s="9">
        <v>0</v>
      </c>
      <c r="G226" s="9">
        <v>0</v>
      </c>
      <c r="H226" s="9">
        <v>0</v>
      </c>
      <c r="I226" s="9">
        <v>0</v>
      </c>
    </row>
    <row r="227" spans="1:9" ht="17.100000000000001" customHeight="1" x14ac:dyDescent="0.3">
      <c r="A227" s="110"/>
      <c r="B227" s="21"/>
      <c r="C227" s="99"/>
      <c r="D227" s="28">
        <v>2025</v>
      </c>
      <c r="E227" s="9">
        <f t="shared" ref="E227:E228" si="53">F227+G227+H227+I227</f>
        <v>0</v>
      </c>
      <c r="F227" s="9">
        <v>0</v>
      </c>
      <c r="G227" s="9">
        <v>0</v>
      </c>
      <c r="H227" s="9">
        <v>0</v>
      </c>
      <c r="I227" s="9">
        <v>0</v>
      </c>
    </row>
    <row r="228" spans="1:9" ht="17.100000000000001" customHeight="1" x14ac:dyDescent="0.3">
      <c r="A228" s="110"/>
      <c r="B228" s="21"/>
      <c r="C228" s="99"/>
      <c r="D228" s="28">
        <v>2026</v>
      </c>
      <c r="E228" s="9">
        <f t="shared" si="53"/>
        <v>0</v>
      </c>
      <c r="F228" s="9">
        <v>0</v>
      </c>
      <c r="G228" s="9">
        <v>0</v>
      </c>
      <c r="H228" s="9">
        <v>0</v>
      </c>
      <c r="I228" s="9">
        <v>0</v>
      </c>
    </row>
    <row r="229" spans="1:9" ht="17.100000000000001" customHeight="1" x14ac:dyDescent="0.3">
      <c r="A229" s="110"/>
      <c r="B229" s="21"/>
      <c r="C229" s="100"/>
      <c r="D229" s="28">
        <v>2027</v>
      </c>
      <c r="E229" s="9">
        <f t="shared" si="51"/>
        <v>0</v>
      </c>
      <c r="F229" s="9">
        <v>0</v>
      </c>
      <c r="G229" s="9">
        <v>0</v>
      </c>
      <c r="H229" s="9">
        <v>0</v>
      </c>
      <c r="I229" s="9">
        <v>0</v>
      </c>
    </row>
    <row r="230" spans="1:9" ht="17.100000000000001" customHeight="1" x14ac:dyDescent="0.3">
      <c r="A230" s="110"/>
      <c r="B230" s="21"/>
      <c r="C230" s="93" t="s">
        <v>55</v>
      </c>
      <c r="D230" s="28" t="s">
        <v>5</v>
      </c>
      <c r="E230" s="9">
        <f>F230+G230+H230+I230</f>
        <v>679795.79</v>
      </c>
      <c r="F230" s="9">
        <f>SUM(F231:F239)</f>
        <v>0</v>
      </c>
      <c r="G230" s="9">
        <f t="shared" ref="G230:I230" si="54">SUM(G231:G239)</f>
        <v>611814.99</v>
      </c>
      <c r="H230" s="9">
        <f t="shared" si="54"/>
        <v>0</v>
      </c>
      <c r="I230" s="9">
        <f t="shared" si="54"/>
        <v>67980.800000000003</v>
      </c>
    </row>
    <row r="231" spans="1:9" ht="17.100000000000001" customHeight="1" x14ac:dyDescent="0.3">
      <c r="A231" s="110"/>
      <c r="B231" s="21"/>
      <c r="C231" s="99"/>
      <c r="D231" s="28">
        <v>2019</v>
      </c>
      <c r="E231" s="9">
        <f t="shared" ref="E231:E246" si="55">F231+G231+H231+I231</f>
        <v>0</v>
      </c>
      <c r="F231" s="9">
        <v>0</v>
      </c>
      <c r="G231" s="9">
        <v>0</v>
      </c>
      <c r="H231" s="9">
        <v>0</v>
      </c>
      <c r="I231" s="9">
        <v>0</v>
      </c>
    </row>
    <row r="232" spans="1:9" ht="17.100000000000001" customHeight="1" x14ac:dyDescent="0.3">
      <c r="A232" s="110"/>
      <c r="B232" s="21"/>
      <c r="C232" s="99"/>
      <c r="D232" s="28">
        <v>2020</v>
      </c>
      <c r="E232" s="9">
        <f t="shared" si="55"/>
        <v>679795.79</v>
      </c>
      <c r="F232" s="9">
        <v>0</v>
      </c>
      <c r="G232" s="9">
        <v>611814.99</v>
      </c>
      <c r="H232" s="9">
        <v>0</v>
      </c>
      <c r="I232" s="9">
        <v>67980.800000000003</v>
      </c>
    </row>
    <row r="233" spans="1:9" ht="17.100000000000001" customHeight="1" x14ac:dyDescent="0.3">
      <c r="A233" s="110"/>
      <c r="B233" s="21"/>
      <c r="C233" s="99"/>
      <c r="D233" s="28">
        <v>2021</v>
      </c>
      <c r="E233" s="9">
        <f t="shared" si="55"/>
        <v>0</v>
      </c>
      <c r="F233" s="9">
        <v>0</v>
      </c>
      <c r="G233" s="9">
        <v>0</v>
      </c>
      <c r="H233" s="9">
        <v>0</v>
      </c>
      <c r="I233" s="9">
        <v>0</v>
      </c>
    </row>
    <row r="234" spans="1:9" ht="17.100000000000001" customHeight="1" x14ac:dyDescent="0.3">
      <c r="A234" s="110"/>
      <c r="B234" s="21"/>
      <c r="C234" s="99"/>
      <c r="D234" s="28">
        <v>2022</v>
      </c>
      <c r="E234" s="9">
        <f t="shared" si="55"/>
        <v>0</v>
      </c>
      <c r="F234" s="9">
        <v>0</v>
      </c>
      <c r="G234" s="9">
        <v>0</v>
      </c>
      <c r="H234" s="9">
        <v>0</v>
      </c>
      <c r="I234" s="9">
        <v>0</v>
      </c>
    </row>
    <row r="235" spans="1:9" ht="17.100000000000001" customHeight="1" x14ac:dyDescent="0.3">
      <c r="A235" s="110"/>
      <c r="B235" s="21"/>
      <c r="C235" s="99"/>
      <c r="D235" s="28">
        <v>2023</v>
      </c>
      <c r="E235" s="9">
        <f t="shared" si="55"/>
        <v>0</v>
      </c>
      <c r="F235" s="9">
        <v>0</v>
      </c>
      <c r="G235" s="9">
        <v>0</v>
      </c>
      <c r="H235" s="9">
        <v>0</v>
      </c>
      <c r="I235" s="9">
        <v>0</v>
      </c>
    </row>
    <row r="236" spans="1:9" ht="17.100000000000001" customHeight="1" x14ac:dyDescent="0.3">
      <c r="A236" s="110"/>
      <c r="B236" s="21"/>
      <c r="C236" s="99"/>
      <c r="D236" s="28">
        <v>2024</v>
      </c>
      <c r="E236" s="9">
        <f t="shared" si="55"/>
        <v>0</v>
      </c>
      <c r="F236" s="9">
        <v>0</v>
      </c>
      <c r="G236" s="9">
        <v>0</v>
      </c>
      <c r="H236" s="9">
        <v>0</v>
      </c>
      <c r="I236" s="9">
        <v>0</v>
      </c>
    </row>
    <row r="237" spans="1:9" ht="17.100000000000001" customHeight="1" x14ac:dyDescent="0.3">
      <c r="A237" s="110"/>
      <c r="B237" s="21"/>
      <c r="C237" s="99"/>
      <c r="D237" s="28">
        <v>2025</v>
      </c>
      <c r="E237" s="9">
        <f t="shared" ref="E237:E238" si="56">F237+G237+H237+I237</f>
        <v>0</v>
      </c>
      <c r="F237" s="9">
        <v>0</v>
      </c>
      <c r="G237" s="9">
        <v>0</v>
      </c>
      <c r="H237" s="9">
        <v>0</v>
      </c>
      <c r="I237" s="9">
        <v>0</v>
      </c>
    </row>
    <row r="238" spans="1:9" ht="17.100000000000001" customHeight="1" x14ac:dyDescent="0.3">
      <c r="A238" s="110"/>
      <c r="B238" s="21"/>
      <c r="C238" s="99"/>
      <c r="D238" s="28">
        <v>2026</v>
      </c>
      <c r="E238" s="9">
        <f t="shared" si="56"/>
        <v>0</v>
      </c>
      <c r="F238" s="9">
        <v>0</v>
      </c>
      <c r="G238" s="9">
        <v>0</v>
      </c>
      <c r="H238" s="9">
        <v>0</v>
      </c>
      <c r="I238" s="9">
        <v>0</v>
      </c>
    </row>
    <row r="239" spans="1:9" ht="17.100000000000001" customHeight="1" x14ac:dyDescent="0.3">
      <c r="A239" s="110"/>
      <c r="B239" s="21"/>
      <c r="C239" s="100"/>
      <c r="D239" s="28">
        <v>2027</v>
      </c>
      <c r="E239" s="9">
        <f t="shared" si="55"/>
        <v>0</v>
      </c>
      <c r="F239" s="9">
        <v>0</v>
      </c>
      <c r="G239" s="9">
        <v>0</v>
      </c>
      <c r="H239" s="9">
        <v>0</v>
      </c>
      <c r="I239" s="9">
        <v>0</v>
      </c>
    </row>
    <row r="240" spans="1:9" ht="17.100000000000001" customHeight="1" x14ac:dyDescent="0.3">
      <c r="A240" s="110"/>
      <c r="B240" s="21"/>
      <c r="C240" s="93" t="s">
        <v>56</v>
      </c>
      <c r="D240" s="28" t="s">
        <v>5</v>
      </c>
      <c r="E240" s="9">
        <f t="shared" si="55"/>
        <v>1464979.01</v>
      </c>
      <c r="F240" s="9">
        <f>SUM(F241:F249)</f>
        <v>0</v>
      </c>
      <c r="G240" s="9">
        <f t="shared" ref="G240:I240" si="57">SUM(G241:G249)</f>
        <v>1318478.47</v>
      </c>
      <c r="H240" s="9">
        <f t="shared" si="57"/>
        <v>0</v>
      </c>
      <c r="I240" s="9">
        <f t="shared" si="57"/>
        <v>146500.54</v>
      </c>
    </row>
    <row r="241" spans="1:9" ht="17.100000000000001" customHeight="1" x14ac:dyDescent="0.3">
      <c r="A241" s="110"/>
      <c r="B241" s="21"/>
      <c r="C241" s="99"/>
      <c r="D241" s="28">
        <v>2019</v>
      </c>
      <c r="E241" s="9">
        <f t="shared" si="55"/>
        <v>0</v>
      </c>
      <c r="F241" s="9">
        <v>0</v>
      </c>
      <c r="G241" s="9">
        <v>0</v>
      </c>
      <c r="H241" s="9">
        <v>0</v>
      </c>
      <c r="I241" s="9">
        <v>0</v>
      </c>
    </row>
    <row r="242" spans="1:9" ht="17.100000000000001" customHeight="1" x14ac:dyDescent="0.3">
      <c r="A242" s="110"/>
      <c r="B242" s="21"/>
      <c r="C242" s="99"/>
      <c r="D242" s="28">
        <v>2020</v>
      </c>
      <c r="E242" s="9">
        <f t="shared" si="55"/>
        <v>1464979.01</v>
      </c>
      <c r="F242" s="9">
        <v>0</v>
      </c>
      <c r="G242" s="9">
        <v>1318478.47</v>
      </c>
      <c r="H242" s="9">
        <v>0</v>
      </c>
      <c r="I242" s="9">
        <v>146500.54</v>
      </c>
    </row>
    <row r="243" spans="1:9" ht="17.100000000000001" customHeight="1" x14ac:dyDescent="0.3">
      <c r="A243" s="110"/>
      <c r="B243" s="21"/>
      <c r="C243" s="99"/>
      <c r="D243" s="28">
        <v>2021</v>
      </c>
      <c r="E243" s="9">
        <f t="shared" si="55"/>
        <v>0</v>
      </c>
      <c r="F243" s="9">
        <v>0</v>
      </c>
      <c r="G243" s="9">
        <v>0</v>
      </c>
      <c r="H243" s="9">
        <v>0</v>
      </c>
      <c r="I243" s="9">
        <v>0</v>
      </c>
    </row>
    <row r="244" spans="1:9" ht="17.100000000000001" customHeight="1" x14ac:dyDescent="0.3">
      <c r="A244" s="110"/>
      <c r="B244" s="21"/>
      <c r="C244" s="99"/>
      <c r="D244" s="28">
        <v>2022</v>
      </c>
      <c r="E244" s="9">
        <f t="shared" si="55"/>
        <v>0</v>
      </c>
      <c r="F244" s="9">
        <v>0</v>
      </c>
      <c r="G244" s="9">
        <v>0</v>
      </c>
      <c r="H244" s="9">
        <v>0</v>
      </c>
      <c r="I244" s="9">
        <v>0</v>
      </c>
    </row>
    <row r="245" spans="1:9" ht="17.100000000000001" customHeight="1" x14ac:dyDescent="0.3">
      <c r="A245" s="110"/>
      <c r="B245" s="21"/>
      <c r="C245" s="99"/>
      <c r="D245" s="28">
        <v>2023</v>
      </c>
      <c r="E245" s="9">
        <f t="shared" si="55"/>
        <v>0</v>
      </c>
      <c r="F245" s="9">
        <v>0</v>
      </c>
      <c r="G245" s="9">
        <v>0</v>
      </c>
      <c r="H245" s="9">
        <v>0</v>
      </c>
      <c r="I245" s="9">
        <v>0</v>
      </c>
    </row>
    <row r="246" spans="1:9" ht="17.100000000000001" customHeight="1" x14ac:dyDescent="0.3">
      <c r="A246" s="110"/>
      <c r="B246" s="21"/>
      <c r="C246" s="99"/>
      <c r="D246" s="28">
        <v>2024</v>
      </c>
      <c r="E246" s="9">
        <f t="shared" si="55"/>
        <v>0</v>
      </c>
      <c r="F246" s="9">
        <v>0</v>
      </c>
      <c r="G246" s="9">
        <v>0</v>
      </c>
      <c r="H246" s="9">
        <v>0</v>
      </c>
      <c r="I246" s="9">
        <v>0</v>
      </c>
    </row>
    <row r="247" spans="1:9" ht="17.100000000000001" customHeight="1" x14ac:dyDescent="0.3">
      <c r="A247" s="110"/>
      <c r="B247" s="21"/>
      <c r="C247" s="99"/>
      <c r="D247" s="28">
        <v>2025</v>
      </c>
      <c r="E247" s="9">
        <f>F247+G247+H247+I247</f>
        <v>0</v>
      </c>
      <c r="F247" s="9">
        <v>0</v>
      </c>
      <c r="G247" s="9">
        <v>0</v>
      </c>
      <c r="H247" s="9">
        <v>0</v>
      </c>
      <c r="I247" s="9">
        <v>0</v>
      </c>
    </row>
    <row r="248" spans="1:9" ht="17.100000000000001" customHeight="1" x14ac:dyDescent="0.3">
      <c r="A248" s="110"/>
      <c r="B248" s="21"/>
      <c r="C248" s="99"/>
      <c r="D248" s="28">
        <v>2026</v>
      </c>
      <c r="E248" s="9">
        <f>F248+G248+H248+I248</f>
        <v>0</v>
      </c>
      <c r="F248" s="9">
        <v>0</v>
      </c>
      <c r="G248" s="9">
        <v>0</v>
      </c>
      <c r="H248" s="9">
        <v>0</v>
      </c>
      <c r="I248" s="9">
        <v>0</v>
      </c>
    </row>
    <row r="249" spans="1:9" ht="17.100000000000001" customHeight="1" x14ac:dyDescent="0.3">
      <c r="A249" s="110"/>
      <c r="B249" s="21"/>
      <c r="C249" s="100"/>
      <c r="D249" s="28">
        <v>2027</v>
      </c>
      <c r="E249" s="9">
        <f>F249+G249+H249+I249</f>
        <v>0</v>
      </c>
      <c r="F249" s="9">
        <v>0</v>
      </c>
      <c r="G249" s="9">
        <v>0</v>
      </c>
      <c r="H249" s="9">
        <v>0</v>
      </c>
      <c r="I249" s="9">
        <v>0</v>
      </c>
    </row>
    <row r="250" spans="1:9" ht="17.100000000000001" customHeight="1" x14ac:dyDescent="0.3">
      <c r="A250" s="110"/>
      <c r="B250" s="21"/>
      <c r="C250" s="93" t="s">
        <v>57</v>
      </c>
      <c r="D250" s="28" t="s">
        <v>5</v>
      </c>
      <c r="E250" s="9">
        <f t="shared" ref="E250:E256" si="58">F250+G250+H250+I250</f>
        <v>1004781.11</v>
      </c>
      <c r="F250" s="9">
        <f>SUM(F251:F259)</f>
        <v>0</v>
      </c>
      <c r="G250" s="9">
        <f t="shared" ref="G250:I250" si="59">SUM(G251:G259)</f>
        <v>904301.19</v>
      </c>
      <c r="H250" s="9">
        <f t="shared" si="59"/>
        <v>0</v>
      </c>
      <c r="I250" s="9">
        <f t="shared" si="59"/>
        <v>100479.92</v>
      </c>
    </row>
    <row r="251" spans="1:9" ht="17.100000000000001" customHeight="1" x14ac:dyDescent="0.3">
      <c r="A251" s="110"/>
      <c r="B251" s="21"/>
      <c r="C251" s="99"/>
      <c r="D251" s="28">
        <v>2019</v>
      </c>
      <c r="E251" s="9">
        <f t="shared" si="58"/>
        <v>0</v>
      </c>
      <c r="F251" s="9">
        <v>0</v>
      </c>
      <c r="G251" s="9">
        <v>0</v>
      </c>
      <c r="H251" s="9">
        <v>0</v>
      </c>
      <c r="I251" s="9">
        <v>0</v>
      </c>
    </row>
    <row r="252" spans="1:9" ht="17.100000000000001" customHeight="1" x14ac:dyDescent="0.3">
      <c r="A252" s="110"/>
      <c r="B252" s="21"/>
      <c r="C252" s="99"/>
      <c r="D252" s="28">
        <v>2020</v>
      </c>
      <c r="E252" s="9">
        <f t="shared" si="58"/>
        <v>1004781.11</v>
      </c>
      <c r="F252" s="9">
        <v>0</v>
      </c>
      <c r="G252" s="9">
        <v>904301.19</v>
      </c>
      <c r="H252" s="9">
        <v>0</v>
      </c>
      <c r="I252" s="9">
        <v>100479.92</v>
      </c>
    </row>
    <row r="253" spans="1:9" ht="17.100000000000001" customHeight="1" x14ac:dyDescent="0.3">
      <c r="A253" s="110"/>
      <c r="B253" s="21"/>
      <c r="C253" s="99"/>
      <c r="D253" s="28">
        <v>2021</v>
      </c>
      <c r="E253" s="9">
        <f t="shared" si="58"/>
        <v>0</v>
      </c>
      <c r="F253" s="9">
        <v>0</v>
      </c>
      <c r="G253" s="9">
        <v>0</v>
      </c>
      <c r="H253" s="9">
        <v>0</v>
      </c>
      <c r="I253" s="9">
        <v>0</v>
      </c>
    </row>
    <row r="254" spans="1:9" ht="17.100000000000001" customHeight="1" x14ac:dyDescent="0.3">
      <c r="A254" s="110"/>
      <c r="B254" s="21"/>
      <c r="C254" s="99"/>
      <c r="D254" s="28">
        <v>2022</v>
      </c>
      <c r="E254" s="9">
        <f t="shared" si="58"/>
        <v>0</v>
      </c>
      <c r="F254" s="9">
        <v>0</v>
      </c>
      <c r="G254" s="9">
        <v>0</v>
      </c>
      <c r="H254" s="9">
        <v>0</v>
      </c>
      <c r="I254" s="9">
        <v>0</v>
      </c>
    </row>
    <row r="255" spans="1:9" ht="17.100000000000001" customHeight="1" x14ac:dyDescent="0.3">
      <c r="A255" s="110"/>
      <c r="B255" s="21"/>
      <c r="C255" s="99"/>
      <c r="D255" s="28">
        <v>2023</v>
      </c>
      <c r="E255" s="9">
        <f t="shared" si="58"/>
        <v>0</v>
      </c>
      <c r="F255" s="9">
        <v>0</v>
      </c>
      <c r="G255" s="9">
        <v>0</v>
      </c>
      <c r="H255" s="9">
        <v>0</v>
      </c>
      <c r="I255" s="9">
        <v>0</v>
      </c>
    </row>
    <row r="256" spans="1:9" ht="17.100000000000001" customHeight="1" x14ac:dyDescent="0.3">
      <c r="A256" s="110"/>
      <c r="B256" s="21"/>
      <c r="C256" s="99"/>
      <c r="D256" s="28">
        <v>2024</v>
      </c>
      <c r="E256" s="9">
        <f t="shared" si="58"/>
        <v>0</v>
      </c>
      <c r="F256" s="9">
        <v>0</v>
      </c>
      <c r="G256" s="9">
        <v>0</v>
      </c>
      <c r="H256" s="9">
        <v>0</v>
      </c>
      <c r="I256" s="9">
        <v>0</v>
      </c>
    </row>
    <row r="257" spans="1:9" ht="17.100000000000001" customHeight="1" x14ac:dyDescent="0.3">
      <c r="A257" s="110"/>
      <c r="B257" s="21"/>
      <c r="C257" s="99"/>
      <c r="D257" s="28">
        <v>2025</v>
      </c>
      <c r="E257" s="9">
        <f>F257+G257+H257+I257</f>
        <v>0</v>
      </c>
      <c r="F257" s="9">
        <v>0</v>
      </c>
      <c r="G257" s="9">
        <v>0</v>
      </c>
      <c r="H257" s="9">
        <v>0</v>
      </c>
      <c r="I257" s="9">
        <v>0</v>
      </c>
    </row>
    <row r="258" spans="1:9" ht="17.100000000000001" customHeight="1" x14ac:dyDescent="0.3">
      <c r="A258" s="110"/>
      <c r="B258" s="21"/>
      <c r="C258" s="99"/>
      <c r="D258" s="28">
        <v>2026</v>
      </c>
      <c r="E258" s="9">
        <f>F258+G258+H258+I258</f>
        <v>0</v>
      </c>
      <c r="F258" s="9">
        <v>0</v>
      </c>
      <c r="G258" s="9">
        <v>0</v>
      </c>
      <c r="H258" s="9">
        <v>0</v>
      </c>
      <c r="I258" s="9">
        <v>0</v>
      </c>
    </row>
    <row r="259" spans="1:9" ht="17.100000000000001" customHeight="1" x14ac:dyDescent="0.3">
      <c r="A259" s="110"/>
      <c r="B259" s="21"/>
      <c r="C259" s="100"/>
      <c r="D259" s="28">
        <v>2027</v>
      </c>
      <c r="E259" s="9">
        <f>F259+G259+H259+I259</f>
        <v>0</v>
      </c>
      <c r="F259" s="9">
        <v>0</v>
      </c>
      <c r="G259" s="9">
        <v>0</v>
      </c>
      <c r="H259" s="9">
        <v>0</v>
      </c>
      <c r="I259" s="9">
        <v>0</v>
      </c>
    </row>
    <row r="260" spans="1:9" ht="17.100000000000001" customHeight="1" x14ac:dyDescent="0.3">
      <c r="A260" s="110"/>
      <c r="B260" s="21"/>
      <c r="C260" s="93" t="s">
        <v>58</v>
      </c>
      <c r="D260" s="28" t="s">
        <v>5</v>
      </c>
      <c r="E260" s="9">
        <f>F260+G260+H260+I260</f>
        <v>495351.65</v>
      </c>
      <c r="F260" s="9">
        <f>SUM(F261:F269)</f>
        <v>0</v>
      </c>
      <c r="G260" s="9">
        <f t="shared" ref="G260:I260" si="60">SUM(G261:G269)</f>
        <v>445815.59</v>
      </c>
      <c r="H260" s="9">
        <f t="shared" si="60"/>
        <v>0</v>
      </c>
      <c r="I260" s="9">
        <f t="shared" si="60"/>
        <v>49536.06</v>
      </c>
    </row>
    <row r="261" spans="1:9" ht="17.100000000000001" customHeight="1" x14ac:dyDescent="0.3">
      <c r="A261" s="110"/>
      <c r="B261" s="21"/>
      <c r="C261" s="99"/>
      <c r="D261" s="28">
        <v>2019</v>
      </c>
      <c r="E261" s="9">
        <f t="shared" ref="E261:E299" si="61">F261+G261+H261+I261</f>
        <v>0</v>
      </c>
      <c r="F261" s="9">
        <v>0</v>
      </c>
      <c r="G261" s="9">
        <v>0</v>
      </c>
      <c r="H261" s="9">
        <v>0</v>
      </c>
      <c r="I261" s="9">
        <v>0</v>
      </c>
    </row>
    <row r="262" spans="1:9" ht="17.100000000000001" customHeight="1" x14ac:dyDescent="0.3">
      <c r="A262" s="110"/>
      <c r="B262" s="21"/>
      <c r="C262" s="99"/>
      <c r="D262" s="28">
        <v>2020</v>
      </c>
      <c r="E262" s="9">
        <f t="shared" si="61"/>
        <v>495351.65</v>
      </c>
      <c r="F262" s="9">
        <v>0</v>
      </c>
      <c r="G262" s="9">
        <v>445815.59</v>
      </c>
      <c r="H262" s="9">
        <v>0</v>
      </c>
      <c r="I262" s="9">
        <v>49536.06</v>
      </c>
    </row>
    <row r="263" spans="1:9" ht="17.100000000000001" customHeight="1" x14ac:dyDescent="0.3">
      <c r="A263" s="110"/>
      <c r="B263" s="21"/>
      <c r="C263" s="99"/>
      <c r="D263" s="28">
        <v>2021</v>
      </c>
      <c r="E263" s="9">
        <f t="shared" si="61"/>
        <v>0</v>
      </c>
      <c r="F263" s="9">
        <v>0</v>
      </c>
      <c r="G263" s="9">
        <v>0</v>
      </c>
      <c r="H263" s="9">
        <v>0</v>
      </c>
      <c r="I263" s="9">
        <v>0</v>
      </c>
    </row>
    <row r="264" spans="1:9" ht="17.100000000000001" customHeight="1" x14ac:dyDescent="0.3">
      <c r="A264" s="110"/>
      <c r="B264" s="21"/>
      <c r="C264" s="99"/>
      <c r="D264" s="28">
        <v>2022</v>
      </c>
      <c r="E264" s="9">
        <f t="shared" si="61"/>
        <v>0</v>
      </c>
      <c r="F264" s="9">
        <v>0</v>
      </c>
      <c r="G264" s="9">
        <v>0</v>
      </c>
      <c r="H264" s="9">
        <v>0</v>
      </c>
      <c r="I264" s="9">
        <v>0</v>
      </c>
    </row>
    <row r="265" spans="1:9" ht="17.100000000000001" customHeight="1" x14ac:dyDescent="0.3">
      <c r="A265" s="110"/>
      <c r="B265" s="21"/>
      <c r="C265" s="99"/>
      <c r="D265" s="28">
        <v>2023</v>
      </c>
      <c r="E265" s="9">
        <f t="shared" si="61"/>
        <v>0</v>
      </c>
      <c r="F265" s="9">
        <v>0</v>
      </c>
      <c r="G265" s="9">
        <v>0</v>
      </c>
      <c r="H265" s="9">
        <v>0</v>
      </c>
      <c r="I265" s="9">
        <v>0</v>
      </c>
    </row>
    <row r="266" spans="1:9" ht="17.100000000000001" customHeight="1" x14ac:dyDescent="0.3">
      <c r="A266" s="110"/>
      <c r="B266" s="21"/>
      <c r="C266" s="99"/>
      <c r="D266" s="28">
        <v>2024</v>
      </c>
      <c r="E266" s="9">
        <f t="shared" si="61"/>
        <v>0</v>
      </c>
      <c r="F266" s="9">
        <v>0</v>
      </c>
      <c r="G266" s="9">
        <v>0</v>
      </c>
      <c r="H266" s="9">
        <v>0</v>
      </c>
      <c r="I266" s="9">
        <v>0</v>
      </c>
    </row>
    <row r="267" spans="1:9" ht="17.100000000000001" customHeight="1" x14ac:dyDescent="0.3">
      <c r="A267" s="110"/>
      <c r="B267" s="21"/>
      <c r="C267" s="99"/>
      <c r="D267" s="28">
        <v>2025</v>
      </c>
      <c r="E267" s="9">
        <f t="shared" ref="E267:E268" si="62">F267+G267+H267+I267</f>
        <v>0</v>
      </c>
      <c r="F267" s="9">
        <v>0</v>
      </c>
      <c r="G267" s="9">
        <v>0</v>
      </c>
      <c r="H267" s="9">
        <v>0</v>
      </c>
      <c r="I267" s="9">
        <v>0</v>
      </c>
    </row>
    <row r="268" spans="1:9" ht="17.100000000000001" customHeight="1" x14ac:dyDescent="0.3">
      <c r="A268" s="110"/>
      <c r="B268" s="21"/>
      <c r="C268" s="99"/>
      <c r="D268" s="28">
        <v>2026</v>
      </c>
      <c r="E268" s="9">
        <f t="shared" si="62"/>
        <v>0</v>
      </c>
      <c r="F268" s="9">
        <v>0</v>
      </c>
      <c r="G268" s="9">
        <v>0</v>
      </c>
      <c r="H268" s="9">
        <v>0</v>
      </c>
      <c r="I268" s="9">
        <v>0</v>
      </c>
    </row>
    <row r="269" spans="1:9" ht="17.100000000000001" customHeight="1" x14ac:dyDescent="0.3">
      <c r="A269" s="110"/>
      <c r="B269" s="21"/>
      <c r="C269" s="100"/>
      <c r="D269" s="28">
        <v>2027</v>
      </c>
      <c r="E269" s="9">
        <f t="shared" si="61"/>
        <v>0</v>
      </c>
      <c r="F269" s="9">
        <v>0</v>
      </c>
      <c r="G269" s="9">
        <v>0</v>
      </c>
      <c r="H269" s="9">
        <v>0</v>
      </c>
      <c r="I269" s="9">
        <v>0</v>
      </c>
    </row>
    <row r="270" spans="1:9" ht="17.100000000000001" customHeight="1" x14ac:dyDescent="0.3">
      <c r="A270" s="110"/>
      <c r="B270" s="21"/>
      <c r="C270" s="93" t="s">
        <v>59</v>
      </c>
      <c r="D270" s="28" t="s">
        <v>5</v>
      </c>
      <c r="E270" s="9">
        <f t="shared" si="61"/>
        <v>1213806</v>
      </c>
      <c r="F270" s="9">
        <f>SUM(F271:F279)</f>
        <v>0</v>
      </c>
      <c r="G270" s="9">
        <f t="shared" ref="G270:I270" si="63">SUM(G271:G279)</f>
        <v>1092423.22</v>
      </c>
      <c r="H270" s="9">
        <f t="shared" si="63"/>
        <v>0</v>
      </c>
      <c r="I270" s="9">
        <f t="shared" si="63"/>
        <v>121382.78</v>
      </c>
    </row>
    <row r="271" spans="1:9" ht="17.100000000000001" customHeight="1" x14ac:dyDescent="0.3">
      <c r="A271" s="110"/>
      <c r="B271" s="21"/>
      <c r="C271" s="99"/>
      <c r="D271" s="28">
        <v>2019</v>
      </c>
      <c r="E271" s="9">
        <f t="shared" si="61"/>
        <v>0</v>
      </c>
      <c r="F271" s="9">
        <v>0</v>
      </c>
      <c r="G271" s="9">
        <v>0</v>
      </c>
      <c r="H271" s="9">
        <v>0</v>
      </c>
      <c r="I271" s="9">
        <v>0</v>
      </c>
    </row>
    <row r="272" spans="1:9" ht="21.75" customHeight="1" x14ac:dyDescent="0.3">
      <c r="A272" s="110"/>
      <c r="B272" s="21"/>
      <c r="C272" s="99"/>
      <c r="D272" s="28">
        <v>2020</v>
      </c>
      <c r="E272" s="9">
        <f t="shared" si="61"/>
        <v>1213806</v>
      </c>
      <c r="F272" s="9">
        <v>0</v>
      </c>
      <c r="G272" s="9">
        <v>1092423.22</v>
      </c>
      <c r="H272" s="9">
        <v>0</v>
      </c>
      <c r="I272" s="9">
        <v>121382.78</v>
      </c>
    </row>
    <row r="273" spans="1:9" ht="17.100000000000001" customHeight="1" x14ac:dyDescent="0.3">
      <c r="A273" s="110"/>
      <c r="B273" s="21"/>
      <c r="C273" s="99"/>
      <c r="D273" s="28">
        <v>2021</v>
      </c>
      <c r="E273" s="9">
        <f t="shared" si="61"/>
        <v>0</v>
      </c>
      <c r="F273" s="9">
        <v>0</v>
      </c>
      <c r="G273" s="9">
        <v>0</v>
      </c>
      <c r="H273" s="9">
        <v>0</v>
      </c>
      <c r="I273" s="9">
        <v>0</v>
      </c>
    </row>
    <row r="274" spans="1:9" ht="17.100000000000001" customHeight="1" x14ac:dyDescent="0.3">
      <c r="A274" s="110"/>
      <c r="B274" s="21"/>
      <c r="C274" s="99"/>
      <c r="D274" s="28">
        <v>2022</v>
      </c>
      <c r="E274" s="9">
        <f t="shared" si="61"/>
        <v>0</v>
      </c>
      <c r="F274" s="9">
        <v>0</v>
      </c>
      <c r="G274" s="9">
        <v>0</v>
      </c>
      <c r="H274" s="9">
        <v>0</v>
      </c>
      <c r="I274" s="9">
        <v>0</v>
      </c>
    </row>
    <row r="275" spans="1:9" ht="17.100000000000001" customHeight="1" x14ac:dyDescent="0.3">
      <c r="A275" s="110"/>
      <c r="B275" s="21"/>
      <c r="C275" s="99"/>
      <c r="D275" s="28">
        <v>2023</v>
      </c>
      <c r="E275" s="9">
        <f t="shared" si="61"/>
        <v>0</v>
      </c>
      <c r="F275" s="9">
        <v>0</v>
      </c>
      <c r="G275" s="9">
        <v>0</v>
      </c>
      <c r="H275" s="9">
        <v>0</v>
      </c>
      <c r="I275" s="9">
        <v>0</v>
      </c>
    </row>
    <row r="276" spans="1:9" ht="17.100000000000001" customHeight="1" x14ac:dyDescent="0.3">
      <c r="A276" s="110"/>
      <c r="B276" s="21"/>
      <c r="C276" s="99"/>
      <c r="D276" s="28">
        <v>2024</v>
      </c>
      <c r="E276" s="9">
        <f t="shared" si="61"/>
        <v>0</v>
      </c>
      <c r="F276" s="9">
        <v>0</v>
      </c>
      <c r="G276" s="9">
        <v>0</v>
      </c>
      <c r="H276" s="9">
        <v>0</v>
      </c>
      <c r="I276" s="9">
        <v>0</v>
      </c>
    </row>
    <row r="277" spans="1:9" ht="17.100000000000001" customHeight="1" x14ac:dyDescent="0.3">
      <c r="A277" s="110"/>
      <c r="B277" s="21"/>
      <c r="C277" s="99"/>
      <c r="D277" s="28">
        <v>2025</v>
      </c>
      <c r="E277" s="9">
        <f t="shared" ref="E277:E278" si="64">F277+G277+H277+I277</f>
        <v>0</v>
      </c>
      <c r="F277" s="9">
        <v>0</v>
      </c>
      <c r="G277" s="9">
        <v>0</v>
      </c>
      <c r="H277" s="9">
        <v>0</v>
      </c>
      <c r="I277" s="9">
        <v>0</v>
      </c>
    </row>
    <row r="278" spans="1:9" ht="17.100000000000001" customHeight="1" x14ac:dyDescent="0.3">
      <c r="A278" s="110"/>
      <c r="B278" s="21"/>
      <c r="C278" s="99"/>
      <c r="D278" s="28">
        <v>2026</v>
      </c>
      <c r="E278" s="9">
        <f t="shared" si="64"/>
        <v>0</v>
      </c>
      <c r="F278" s="9">
        <v>0</v>
      </c>
      <c r="G278" s="9">
        <v>0</v>
      </c>
      <c r="H278" s="9">
        <v>0</v>
      </c>
      <c r="I278" s="9">
        <v>0</v>
      </c>
    </row>
    <row r="279" spans="1:9" ht="17.100000000000001" customHeight="1" x14ac:dyDescent="0.3">
      <c r="A279" s="110"/>
      <c r="B279" s="21"/>
      <c r="C279" s="100"/>
      <c r="D279" s="28">
        <v>2027</v>
      </c>
      <c r="E279" s="9">
        <f t="shared" si="61"/>
        <v>0</v>
      </c>
      <c r="F279" s="9">
        <v>0</v>
      </c>
      <c r="G279" s="9">
        <v>0</v>
      </c>
      <c r="H279" s="9">
        <v>0</v>
      </c>
      <c r="I279" s="9">
        <v>0</v>
      </c>
    </row>
    <row r="280" spans="1:9" ht="17.100000000000001" customHeight="1" x14ac:dyDescent="0.3">
      <c r="A280" s="110"/>
      <c r="B280" s="21"/>
      <c r="C280" s="93" t="s">
        <v>60</v>
      </c>
      <c r="D280" s="28" t="s">
        <v>5</v>
      </c>
      <c r="E280" s="9">
        <f t="shared" si="61"/>
        <v>323006.41000000003</v>
      </c>
      <c r="F280" s="9">
        <f>SUM(F281:F289)</f>
        <v>0</v>
      </c>
      <c r="G280" s="9">
        <f t="shared" ref="G280:I280" si="65">SUM(G281:G289)</f>
        <v>290705.77</v>
      </c>
      <c r="H280" s="9">
        <f t="shared" si="65"/>
        <v>0</v>
      </c>
      <c r="I280" s="9">
        <f t="shared" si="65"/>
        <v>32300.639999999999</v>
      </c>
    </row>
    <row r="281" spans="1:9" ht="17.100000000000001" customHeight="1" x14ac:dyDescent="0.3">
      <c r="A281" s="110"/>
      <c r="B281" s="21"/>
      <c r="C281" s="112"/>
      <c r="D281" s="28">
        <v>2019</v>
      </c>
      <c r="E281" s="9">
        <f t="shared" si="61"/>
        <v>0</v>
      </c>
      <c r="F281" s="9">
        <v>0</v>
      </c>
      <c r="G281" s="9">
        <v>0</v>
      </c>
      <c r="H281" s="9">
        <v>0</v>
      </c>
      <c r="I281" s="9">
        <v>0</v>
      </c>
    </row>
    <row r="282" spans="1:9" ht="17.100000000000001" customHeight="1" x14ac:dyDescent="0.3">
      <c r="A282" s="110"/>
      <c r="B282" s="21"/>
      <c r="C282" s="112"/>
      <c r="D282" s="28">
        <v>2020</v>
      </c>
      <c r="E282" s="9">
        <f t="shared" si="61"/>
        <v>0</v>
      </c>
      <c r="F282" s="9">
        <v>0</v>
      </c>
      <c r="G282" s="9">
        <v>0</v>
      </c>
      <c r="H282" s="9">
        <v>0</v>
      </c>
      <c r="I282" s="9">
        <v>0</v>
      </c>
    </row>
    <row r="283" spans="1:9" ht="17.100000000000001" customHeight="1" x14ac:dyDescent="0.3">
      <c r="A283" s="110"/>
      <c r="B283" s="21"/>
      <c r="C283" s="112"/>
      <c r="D283" s="28">
        <v>2021</v>
      </c>
      <c r="E283" s="9">
        <f t="shared" si="61"/>
        <v>323006.41000000003</v>
      </c>
      <c r="F283" s="9">
        <v>0</v>
      </c>
      <c r="G283" s="9">
        <v>290705.77</v>
      </c>
      <c r="H283" s="9">
        <v>0</v>
      </c>
      <c r="I283" s="9">
        <v>32300.639999999999</v>
      </c>
    </row>
    <row r="284" spans="1:9" ht="17.100000000000001" customHeight="1" x14ac:dyDescent="0.3">
      <c r="A284" s="110"/>
      <c r="B284" s="21"/>
      <c r="C284" s="112"/>
      <c r="D284" s="28">
        <v>2022</v>
      </c>
      <c r="E284" s="9">
        <f t="shared" si="61"/>
        <v>0</v>
      </c>
      <c r="F284" s="9">
        <v>0</v>
      </c>
      <c r="G284" s="9">
        <v>0</v>
      </c>
      <c r="H284" s="9">
        <v>0</v>
      </c>
      <c r="I284" s="9">
        <v>0</v>
      </c>
    </row>
    <row r="285" spans="1:9" ht="17.100000000000001" customHeight="1" x14ac:dyDescent="0.3">
      <c r="A285" s="110"/>
      <c r="B285" s="21"/>
      <c r="C285" s="112"/>
      <c r="D285" s="28">
        <v>2023</v>
      </c>
      <c r="E285" s="9">
        <f t="shared" si="61"/>
        <v>0</v>
      </c>
      <c r="F285" s="9">
        <v>0</v>
      </c>
      <c r="G285" s="9">
        <v>0</v>
      </c>
      <c r="H285" s="9">
        <v>0</v>
      </c>
      <c r="I285" s="9">
        <v>0</v>
      </c>
    </row>
    <row r="286" spans="1:9" ht="17.100000000000001" customHeight="1" x14ac:dyDescent="0.3">
      <c r="A286" s="110"/>
      <c r="B286" s="21"/>
      <c r="C286" s="112"/>
      <c r="D286" s="28">
        <v>2024</v>
      </c>
      <c r="E286" s="9">
        <f t="shared" si="61"/>
        <v>0</v>
      </c>
      <c r="F286" s="9">
        <v>0</v>
      </c>
      <c r="G286" s="9">
        <v>0</v>
      </c>
      <c r="H286" s="9">
        <v>0</v>
      </c>
      <c r="I286" s="9">
        <v>0</v>
      </c>
    </row>
    <row r="287" spans="1:9" ht="17.100000000000001" customHeight="1" x14ac:dyDescent="0.3">
      <c r="A287" s="110"/>
      <c r="B287" s="21"/>
      <c r="C287" s="112"/>
      <c r="D287" s="28">
        <v>2025</v>
      </c>
      <c r="E287" s="9">
        <f t="shared" ref="E287:E288" si="66">F287+G287+H287+I287</f>
        <v>0</v>
      </c>
      <c r="F287" s="9">
        <v>0</v>
      </c>
      <c r="G287" s="9">
        <v>0</v>
      </c>
      <c r="H287" s="9">
        <v>0</v>
      </c>
      <c r="I287" s="9">
        <v>0</v>
      </c>
    </row>
    <row r="288" spans="1:9" ht="17.100000000000001" customHeight="1" x14ac:dyDescent="0.3">
      <c r="A288" s="110"/>
      <c r="B288" s="21"/>
      <c r="C288" s="112"/>
      <c r="D288" s="28">
        <v>2026</v>
      </c>
      <c r="E288" s="9">
        <f t="shared" si="66"/>
        <v>0</v>
      </c>
      <c r="F288" s="9">
        <v>0</v>
      </c>
      <c r="G288" s="9">
        <v>0</v>
      </c>
      <c r="H288" s="9">
        <v>0</v>
      </c>
      <c r="I288" s="9">
        <v>0</v>
      </c>
    </row>
    <row r="289" spans="1:9" ht="17.100000000000001" customHeight="1" x14ac:dyDescent="0.3">
      <c r="A289" s="110"/>
      <c r="B289" s="21"/>
      <c r="C289" s="95"/>
      <c r="D289" s="28">
        <v>2027</v>
      </c>
      <c r="E289" s="9">
        <f t="shared" si="61"/>
        <v>0</v>
      </c>
      <c r="F289" s="9">
        <v>0</v>
      </c>
      <c r="G289" s="9">
        <v>0</v>
      </c>
      <c r="H289" s="9">
        <v>0</v>
      </c>
      <c r="I289" s="9">
        <v>0</v>
      </c>
    </row>
    <row r="290" spans="1:9" ht="17.100000000000001" customHeight="1" x14ac:dyDescent="0.3">
      <c r="A290" s="110"/>
      <c r="B290" s="21"/>
      <c r="C290" s="93" t="s">
        <v>61</v>
      </c>
      <c r="D290" s="28" t="s">
        <v>5</v>
      </c>
      <c r="E290" s="9">
        <f t="shared" si="61"/>
        <v>11293914.58</v>
      </c>
      <c r="F290" s="9">
        <f>SUM(F291:F299)</f>
        <v>0</v>
      </c>
      <c r="G290" s="9">
        <f t="shared" ref="G290:I290" si="67">SUM(G291:G299)</f>
        <v>10164521.1</v>
      </c>
      <c r="H290" s="9">
        <f t="shared" si="67"/>
        <v>0</v>
      </c>
      <c r="I290" s="9">
        <f t="shared" si="67"/>
        <v>1129393.48</v>
      </c>
    </row>
    <row r="291" spans="1:9" ht="17.100000000000001" customHeight="1" x14ac:dyDescent="0.3">
      <c r="A291" s="110"/>
      <c r="B291" s="21"/>
      <c r="C291" s="94"/>
      <c r="D291" s="28">
        <v>2019</v>
      </c>
      <c r="E291" s="9">
        <f t="shared" si="61"/>
        <v>0</v>
      </c>
      <c r="F291" s="9">
        <v>0</v>
      </c>
      <c r="G291" s="9">
        <v>0</v>
      </c>
      <c r="H291" s="9">
        <v>0</v>
      </c>
      <c r="I291" s="9">
        <v>0</v>
      </c>
    </row>
    <row r="292" spans="1:9" ht="17.100000000000001" customHeight="1" x14ac:dyDescent="0.3">
      <c r="A292" s="110"/>
      <c r="B292" s="21"/>
      <c r="C292" s="94"/>
      <c r="D292" s="28">
        <v>2020</v>
      </c>
      <c r="E292" s="9">
        <f t="shared" si="61"/>
        <v>0</v>
      </c>
      <c r="F292" s="9">
        <v>0</v>
      </c>
      <c r="G292" s="9">
        <v>0</v>
      </c>
      <c r="H292" s="9">
        <v>0</v>
      </c>
      <c r="I292" s="9">
        <v>0</v>
      </c>
    </row>
    <row r="293" spans="1:9" ht="17.100000000000001" customHeight="1" x14ac:dyDescent="0.3">
      <c r="A293" s="110"/>
      <c r="B293" s="21"/>
      <c r="C293" s="94"/>
      <c r="D293" s="28">
        <v>2021</v>
      </c>
      <c r="E293" s="9">
        <f t="shared" si="61"/>
        <v>0</v>
      </c>
      <c r="F293" s="9">
        <v>0</v>
      </c>
      <c r="G293" s="9">
        <v>0</v>
      </c>
      <c r="H293" s="9">
        <v>0</v>
      </c>
      <c r="I293" s="9">
        <v>0</v>
      </c>
    </row>
    <row r="294" spans="1:9" ht="17.100000000000001" customHeight="1" x14ac:dyDescent="0.3">
      <c r="A294" s="110"/>
      <c r="B294" s="21"/>
      <c r="C294" s="94"/>
      <c r="D294" s="28">
        <v>2022</v>
      </c>
      <c r="E294" s="9">
        <f t="shared" si="61"/>
        <v>11293914.58</v>
      </c>
      <c r="F294" s="9">
        <v>0</v>
      </c>
      <c r="G294" s="9">
        <v>10164521.1</v>
      </c>
      <c r="H294" s="9">
        <v>0</v>
      </c>
      <c r="I294" s="9">
        <v>1129393.48</v>
      </c>
    </row>
    <row r="295" spans="1:9" ht="17.100000000000001" customHeight="1" x14ac:dyDescent="0.3">
      <c r="A295" s="110"/>
      <c r="B295" s="21"/>
      <c r="C295" s="94"/>
      <c r="D295" s="28">
        <v>2023</v>
      </c>
      <c r="E295" s="9">
        <f t="shared" si="61"/>
        <v>0</v>
      </c>
      <c r="F295" s="9">
        <v>0</v>
      </c>
      <c r="G295" s="9">
        <v>0</v>
      </c>
      <c r="H295" s="9">
        <v>0</v>
      </c>
      <c r="I295" s="9">
        <v>0</v>
      </c>
    </row>
    <row r="296" spans="1:9" ht="17.100000000000001" customHeight="1" x14ac:dyDescent="0.3">
      <c r="A296" s="110"/>
      <c r="B296" s="21"/>
      <c r="C296" s="94"/>
      <c r="D296" s="28">
        <v>2024</v>
      </c>
      <c r="E296" s="9">
        <f t="shared" si="61"/>
        <v>0</v>
      </c>
      <c r="F296" s="9">
        <v>0</v>
      </c>
      <c r="G296" s="9">
        <v>0</v>
      </c>
      <c r="H296" s="9">
        <v>0</v>
      </c>
      <c r="I296" s="9">
        <v>0</v>
      </c>
    </row>
    <row r="297" spans="1:9" ht="17.100000000000001" customHeight="1" x14ac:dyDescent="0.3">
      <c r="A297" s="110"/>
      <c r="B297" s="21"/>
      <c r="C297" s="94"/>
      <c r="D297" s="28">
        <v>2025</v>
      </c>
      <c r="E297" s="9">
        <f t="shared" ref="E297:E298" si="68">F297+G297+H297+I297</f>
        <v>0</v>
      </c>
      <c r="F297" s="9">
        <v>0</v>
      </c>
      <c r="G297" s="9">
        <v>0</v>
      </c>
      <c r="H297" s="9">
        <v>0</v>
      </c>
      <c r="I297" s="9">
        <v>0</v>
      </c>
    </row>
    <row r="298" spans="1:9" ht="17.100000000000001" customHeight="1" x14ac:dyDescent="0.3">
      <c r="A298" s="110"/>
      <c r="B298" s="21"/>
      <c r="C298" s="94"/>
      <c r="D298" s="28">
        <v>2026</v>
      </c>
      <c r="E298" s="9">
        <f t="shared" si="68"/>
        <v>0</v>
      </c>
      <c r="F298" s="9">
        <v>0</v>
      </c>
      <c r="G298" s="9">
        <v>0</v>
      </c>
      <c r="H298" s="9">
        <v>0</v>
      </c>
      <c r="I298" s="9">
        <v>0</v>
      </c>
    </row>
    <row r="299" spans="1:9" ht="17.100000000000001" customHeight="1" x14ac:dyDescent="0.3">
      <c r="A299" s="110"/>
      <c r="B299" s="21"/>
      <c r="C299" s="95"/>
      <c r="D299" s="28">
        <v>2027</v>
      </c>
      <c r="E299" s="9">
        <f t="shared" si="61"/>
        <v>0</v>
      </c>
      <c r="F299" s="9">
        <v>0</v>
      </c>
      <c r="G299" s="9">
        <v>0</v>
      </c>
      <c r="H299" s="9">
        <v>0</v>
      </c>
      <c r="I299" s="9">
        <v>0</v>
      </c>
    </row>
    <row r="300" spans="1:9" ht="17.100000000000001" customHeight="1" x14ac:dyDescent="0.3">
      <c r="A300" s="110"/>
      <c r="B300" s="21"/>
      <c r="C300" s="93" t="s">
        <v>62</v>
      </c>
      <c r="D300" s="28" t="s">
        <v>5</v>
      </c>
      <c r="E300" s="9">
        <f>F300+G300+H300+I300</f>
        <v>2773345.92</v>
      </c>
      <c r="F300" s="9">
        <f>SUM(F301:F309)</f>
        <v>0</v>
      </c>
      <c r="G300" s="9">
        <f t="shared" ref="G300:I300" si="69">SUM(G301:G309)</f>
        <v>2496010.83</v>
      </c>
      <c r="H300" s="9">
        <f t="shared" si="69"/>
        <v>0</v>
      </c>
      <c r="I300" s="9">
        <f t="shared" si="69"/>
        <v>277335.09000000003</v>
      </c>
    </row>
    <row r="301" spans="1:9" ht="17.100000000000001" customHeight="1" x14ac:dyDescent="0.3">
      <c r="A301" s="110"/>
      <c r="B301" s="21"/>
      <c r="C301" s="94"/>
      <c r="D301" s="28">
        <v>2019</v>
      </c>
      <c r="E301" s="9">
        <f t="shared" ref="E301:E305" si="70">F301+G301+H301+I301</f>
        <v>0</v>
      </c>
      <c r="F301" s="9">
        <v>0</v>
      </c>
      <c r="G301" s="9">
        <v>0</v>
      </c>
      <c r="H301" s="9">
        <v>0</v>
      </c>
      <c r="I301" s="9">
        <v>0</v>
      </c>
    </row>
    <row r="302" spans="1:9" ht="17.100000000000001" customHeight="1" x14ac:dyDescent="0.3">
      <c r="A302" s="110"/>
      <c r="B302" s="21"/>
      <c r="C302" s="94"/>
      <c r="D302" s="28">
        <v>2020</v>
      </c>
      <c r="E302" s="9">
        <f t="shared" si="70"/>
        <v>0</v>
      </c>
      <c r="F302" s="9">
        <v>0</v>
      </c>
      <c r="G302" s="9">
        <v>0</v>
      </c>
      <c r="H302" s="9">
        <v>0</v>
      </c>
      <c r="I302" s="9">
        <v>0</v>
      </c>
    </row>
    <row r="303" spans="1:9" ht="17.100000000000001" customHeight="1" x14ac:dyDescent="0.3">
      <c r="A303" s="110"/>
      <c r="B303" s="21"/>
      <c r="C303" s="94"/>
      <c r="D303" s="28">
        <v>2021</v>
      </c>
      <c r="E303" s="9">
        <f t="shared" si="70"/>
        <v>0</v>
      </c>
      <c r="F303" s="9">
        <v>0</v>
      </c>
      <c r="G303" s="9">
        <v>0</v>
      </c>
      <c r="H303" s="9">
        <v>0</v>
      </c>
      <c r="I303" s="9">
        <v>0</v>
      </c>
    </row>
    <row r="304" spans="1:9" ht="17.100000000000001" customHeight="1" x14ac:dyDescent="0.3">
      <c r="A304" s="110"/>
      <c r="B304" s="21"/>
      <c r="C304" s="94"/>
      <c r="D304" s="28">
        <v>2022</v>
      </c>
      <c r="E304" s="9">
        <f t="shared" si="70"/>
        <v>2773345.92</v>
      </c>
      <c r="F304" s="9">
        <v>0</v>
      </c>
      <c r="G304" s="9">
        <v>2496010.83</v>
      </c>
      <c r="H304" s="9">
        <v>0</v>
      </c>
      <c r="I304" s="9">
        <v>277335.09000000003</v>
      </c>
    </row>
    <row r="305" spans="1:9" ht="17.100000000000001" customHeight="1" x14ac:dyDescent="0.3">
      <c r="A305" s="110"/>
      <c r="B305" s="21"/>
      <c r="C305" s="94"/>
      <c r="D305" s="28">
        <v>2023</v>
      </c>
      <c r="E305" s="9">
        <f t="shared" si="70"/>
        <v>0</v>
      </c>
      <c r="F305" s="9">
        <v>0</v>
      </c>
      <c r="G305" s="9">
        <v>0</v>
      </c>
      <c r="H305" s="9">
        <v>0</v>
      </c>
      <c r="I305" s="9">
        <v>0</v>
      </c>
    </row>
    <row r="306" spans="1:9" ht="17.100000000000001" customHeight="1" x14ac:dyDescent="0.3">
      <c r="A306" s="110"/>
      <c r="B306" s="21"/>
      <c r="C306" s="94"/>
      <c r="D306" s="28">
        <v>2024</v>
      </c>
      <c r="E306" s="9">
        <f>F306+G306+H306+I306</f>
        <v>0</v>
      </c>
      <c r="F306" s="9">
        <v>0</v>
      </c>
      <c r="G306" s="9">
        <v>0</v>
      </c>
      <c r="H306" s="9">
        <v>0</v>
      </c>
      <c r="I306" s="9">
        <v>0</v>
      </c>
    </row>
    <row r="307" spans="1:9" ht="17.100000000000001" customHeight="1" x14ac:dyDescent="0.3">
      <c r="A307" s="110"/>
      <c r="B307" s="21"/>
      <c r="C307" s="94"/>
      <c r="D307" s="28">
        <v>2025</v>
      </c>
      <c r="E307" s="9">
        <f>F307+G307+H307+I307</f>
        <v>0</v>
      </c>
      <c r="F307" s="9">
        <v>0</v>
      </c>
      <c r="G307" s="9">
        <v>0</v>
      </c>
      <c r="H307" s="9">
        <v>0</v>
      </c>
      <c r="I307" s="9">
        <v>0</v>
      </c>
    </row>
    <row r="308" spans="1:9" ht="17.100000000000001" customHeight="1" x14ac:dyDescent="0.3">
      <c r="A308" s="110"/>
      <c r="B308" s="21"/>
      <c r="C308" s="94"/>
      <c r="D308" s="28">
        <v>2026</v>
      </c>
      <c r="E308" s="9">
        <f>F308+G308+H308+I308</f>
        <v>0</v>
      </c>
      <c r="F308" s="9">
        <v>0</v>
      </c>
      <c r="G308" s="9">
        <v>0</v>
      </c>
      <c r="H308" s="9">
        <v>0</v>
      </c>
      <c r="I308" s="9">
        <v>0</v>
      </c>
    </row>
    <row r="309" spans="1:9" ht="17.100000000000001" customHeight="1" x14ac:dyDescent="0.3">
      <c r="A309" s="110"/>
      <c r="B309" s="21"/>
      <c r="C309" s="95"/>
      <c r="D309" s="28">
        <v>2027</v>
      </c>
      <c r="E309" s="9">
        <f>F309+G309+H309+I309</f>
        <v>0</v>
      </c>
      <c r="F309" s="9">
        <v>0</v>
      </c>
      <c r="G309" s="9">
        <v>0</v>
      </c>
      <c r="H309" s="9">
        <v>0</v>
      </c>
      <c r="I309" s="9">
        <v>0</v>
      </c>
    </row>
    <row r="310" spans="1:9" ht="17.100000000000001" customHeight="1" x14ac:dyDescent="0.3">
      <c r="A310" s="110"/>
      <c r="B310" s="21"/>
      <c r="C310" s="93" t="s">
        <v>63</v>
      </c>
      <c r="D310" s="28" t="s">
        <v>5</v>
      </c>
      <c r="E310" s="9">
        <f t="shared" ref="E310:E316" si="71">F310+G310+H310+I310</f>
        <v>499935.89999999997</v>
      </c>
      <c r="F310" s="9">
        <f>SUM(F311:F319)</f>
        <v>0</v>
      </c>
      <c r="G310" s="9">
        <f t="shared" ref="G310:I310" si="72">SUM(G311:G319)</f>
        <v>449942.22</v>
      </c>
      <c r="H310" s="9">
        <f t="shared" si="72"/>
        <v>0</v>
      </c>
      <c r="I310" s="9">
        <f t="shared" si="72"/>
        <v>49993.68</v>
      </c>
    </row>
    <row r="311" spans="1:9" ht="17.100000000000001" customHeight="1" x14ac:dyDescent="0.3">
      <c r="A311" s="110"/>
      <c r="B311" s="21"/>
      <c r="C311" s="94"/>
      <c r="D311" s="28">
        <v>2019</v>
      </c>
      <c r="E311" s="9">
        <f t="shared" si="71"/>
        <v>0</v>
      </c>
      <c r="F311" s="9">
        <v>0</v>
      </c>
      <c r="G311" s="9">
        <v>0</v>
      </c>
      <c r="H311" s="9">
        <v>0</v>
      </c>
      <c r="I311" s="9">
        <v>0</v>
      </c>
    </row>
    <row r="312" spans="1:9" ht="17.100000000000001" customHeight="1" x14ac:dyDescent="0.3">
      <c r="A312" s="110"/>
      <c r="B312" s="21"/>
      <c r="C312" s="94"/>
      <c r="D312" s="28">
        <v>2020</v>
      </c>
      <c r="E312" s="9">
        <f t="shared" si="71"/>
        <v>0</v>
      </c>
      <c r="F312" s="9">
        <v>0</v>
      </c>
      <c r="G312" s="9">
        <v>0</v>
      </c>
      <c r="H312" s="9">
        <v>0</v>
      </c>
      <c r="I312" s="9">
        <v>0</v>
      </c>
    </row>
    <row r="313" spans="1:9" ht="17.100000000000001" customHeight="1" x14ac:dyDescent="0.3">
      <c r="A313" s="110"/>
      <c r="B313" s="21"/>
      <c r="C313" s="94"/>
      <c r="D313" s="28">
        <v>2021</v>
      </c>
      <c r="E313" s="9">
        <f t="shared" si="71"/>
        <v>0</v>
      </c>
      <c r="F313" s="9">
        <v>0</v>
      </c>
      <c r="G313" s="9">
        <v>0</v>
      </c>
      <c r="H313" s="9">
        <v>0</v>
      </c>
      <c r="I313" s="9">
        <v>0</v>
      </c>
    </row>
    <row r="314" spans="1:9" ht="17.100000000000001" customHeight="1" x14ac:dyDescent="0.3">
      <c r="A314" s="110"/>
      <c r="B314" s="21"/>
      <c r="C314" s="94"/>
      <c r="D314" s="28">
        <v>2022</v>
      </c>
      <c r="E314" s="9">
        <f t="shared" si="71"/>
        <v>499935.89999999997</v>
      </c>
      <c r="F314" s="9">
        <v>0</v>
      </c>
      <c r="G314" s="9">
        <v>449942.22</v>
      </c>
      <c r="H314" s="9">
        <v>0</v>
      </c>
      <c r="I314" s="9">
        <v>49993.68</v>
      </c>
    </row>
    <row r="315" spans="1:9" ht="17.100000000000001" customHeight="1" x14ac:dyDescent="0.3">
      <c r="A315" s="110"/>
      <c r="B315" s="21"/>
      <c r="C315" s="94"/>
      <c r="D315" s="28">
        <v>2023</v>
      </c>
      <c r="E315" s="9">
        <f t="shared" si="71"/>
        <v>0</v>
      </c>
      <c r="F315" s="9">
        <v>0</v>
      </c>
      <c r="G315" s="9">
        <v>0</v>
      </c>
      <c r="H315" s="9">
        <v>0</v>
      </c>
      <c r="I315" s="9">
        <v>0</v>
      </c>
    </row>
    <row r="316" spans="1:9" ht="17.100000000000001" customHeight="1" x14ac:dyDescent="0.3">
      <c r="A316" s="110"/>
      <c r="B316" s="21"/>
      <c r="C316" s="94"/>
      <c r="D316" s="28">
        <v>2024</v>
      </c>
      <c r="E316" s="9">
        <f t="shared" si="71"/>
        <v>0</v>
      </c>
      <c r="F316" s="9">
        <v>0</v>
      </c>
      <c r="G316" s="9">
        <v>0</v>
      </c>
      <c r="H316" s="9">
        <v>0</v>
      </c>
      <c r="I316" s="9">
        <v>0</v>
      </c>
    </row>
    <row r="317" spans="1:9" ht="17.100000000000001" customHeight="1" x14ac:dyDescent="0.3">
      <c r="A317" s="110"/>
      <c r="B317" s="21"/>
      <c r="C317" s="94"/>
      <c r="D317" s="28">
        <v>2025</v>
      </c>
      <c r="E317" s="9">
        <f>F317+G317+H317+I317</f>
        <v>0</v>
      </c>
      <c r="F317" s="9">
        <v>0</v>
      </c>
      <c r="G317" s="9">
        <v>0</v>
      </c>
      <c r="H317" s="9">
        <v>0</v>
      </c>
      <c r="I317" s="9">
        <v>0</v>
      </c>
    </row>
    <row r="318" spans="1:9" ht="17.100000000000001" customHeight="1" x14ac:dyDescent="0.3">
      <c r="A318" s="110"/>
      <c r="B318" s="21"/>
      <c r="C318" s="94"/>
      <c r="D318" s="28">
        <v>2026</v>
      </c>
      <c r="E318" s="9">
        <f>F318+G318+H318+I318</f>
        <v>0</v>
      </c>
      <c r="F318" s="9">
        <v>0</v>
      </c>
      <c r="G318" s="9">
        <v>0</v>
      </c>
      <c r="H318" s="9">
        <v>0</v>
      </c>
      <c r="I318" s="9">
        <v>0</v>
      </c>
    </row>
    <row r="319" spans="1:9" ht="17.100000000000001" customHeight="1" x14ac:dyDescent="0.3">
      <c r="A319" s="110"/>
      <c r="B319" s="21"/>
      <c r="C319" s="95"/>
      <c r="D319" s="28">
        <v>2027</v>
      </c>
      <c r="E319" s="9">
        <f>F319+G319+H319+I319</f>
        <v>0</v>
      </c>
      <c r="F319" s="9">
        <v>0</v>
      </c>
      <c r="G319" s="9">
        <v>0</v>
      </c>
      <c r="H319" s="9">
        <v>0</v>
      </c>
      <c r="I319" s="9">
        <v>0</v>
      </c>
    </row>
    <row r="320" spans="1:9" ht="17.100000000000001" customHeight="1" x14ac:dyDescent="0.3">
      <c r="A320" s="110"/>
      <c r="B320" s="21"/>
      <c r="C320" s="102" t="s">
        <v>64</v>
      </c>
      <c r="D320" s="28" t="s">
        <v>5</v>
      </c>
      <c r="E320" s="9">
        <f>F320+G320+H320+I320</f>
        <v>1780000</v>
      </c>
      <c r="F320" s="9">
        <f>SUM(F321:F329)</f>
        <v>0</v>
      </c>
      <c r="G320" s="9">
        <f t="shared" ref="G320:I320" si="73">SUM(G321:G329)</f>
        <v>1780000</v>
      </c>
      <c r="H320" s="9">
        <f t="shared" si="73"/>
        <v>0</v>
      </c>
      <c r="I320" s="9">
        <f t="shared" si="73"/>
        <v>0</v>
      </c>
    </row>
    <row r="321" spans="1:9" ht="17.100000000000001" customHeight="1" x14ac:dyDescent="0.3">
      <c r="A321" s="110"/>
      <c r="B321" s="21"/>
      <c r="C321" s="103"/>
      <c r="D321" s="28">
        <v>2019</v>
      </c>
      <c r="E321" s="9">
        <f t="shared" ref="E321:E339" si="74">F321+G321+H321+I321</f>
        <v>0</v>
      </c>
      <c r="F321" s="9">
        <v>0</v>
      </c>
      <c r="G321" s="9">
        <v>0</v>
      </c>
      <c r="H321" s="9">
        <v>0</v>
      </c>
      <c r="I321" s="9">
        <v>0</v>
      </c>
    </row>
    <row r="322" spans="1:9" ht="17.100000000000001" customHeight="1" x14ac:dyDescent="0.3">
      <c r="A322" s="110"/>
      <c r="B322" s="21"/>
      <c r="C322" s="103"/>
      <c r="D322" s="28">
        <v>2020</v>
      </c>
      <c r="E322" s="9">
        <f t="shared" si="74"/>
        <v>0</v>
      </c>
      <c r="F322" s="9">
        <v>0</v>
      </c>
      <c r="G322" s="9">
        <v>0</v>
      </c>
      <c r="H322" s="9">
        <v>0</v>
      </c>
      <c r="I322" s="9">
        <v>0</v>
      </c>
    </row>
    <row r="323" spans="1:9" ht="17.100000000000001" customHeight="1" x14ac:dyDescent="0.3">
      <c r="A323" s="110"/>
      <c r="B323" s="21"/>
      <c r="C323" s="103"/>
      <c r="D323" s="28">
        <v>2021</v>
      </c>
      <c r="E323" s="9">
        <f t="shared" si="74"/>
        <v>0</v>
      </c>
      <c r="F323" s="9">
        <v>0</v>
      </c>
      <c r="G323" s="9">
        <v>0</v>
      </c>
      <c r="H323" s="9">
        <v>0</v>
      </c>
      <c r="I323" s="9">
        <v>0</v>
      </c>
    </row>
    <row r="324" spans="1:9" ht="17.100000000000001" customHeight="1" x14ac:dyDescent="0.3">
      <c r="A324" s="110"/>
      <c r="B324" s="21"/>
      <c r="C324" s="103"/>
      <c r="D324" s="28">
        <v>2022</v>
      </c>
      <c r="E324" s="9">
        <f t="shared" si="74"/>
        <v>0</v>
      </c>
      <c r="F324" s="9">
        <v>0</v>
      </c>
      <c r="G324" s="9">
        <v>0</v>
      </c>
      <c r="H324" s="9">
        <v>0</v>
      </c>
      <c r="I324" s="9">
        <v>0</v>
      </c>
    </row>
    <row r="325" spans="1:9" ht="17.100000000000001" customHeight="1" x14ac:dyDescent="0.3">
      <c r="A325" s="110"/>
      <c r="B325" s="21"/>
      <c r="C325" s="103"/>
      <c r="D325" s="28">
        <v>2023</v>
      </c>
      <c r="E325" s="9">
        <f t="shared" si="74"/>
        <v>1780000</v>
      </c>
      <c r="F325" s="9">
        <v>0</v>
      </c>
      <c r="G325" s="9">
        <v>1780000</v>
      </c>
      <c r="H325" s="9">
        <v>0</v>
      </c>
      <c r="I325" s="9">
        <v>0</v>
      </c>
    </row>
    <row r="326" spans="1:9" ht="17.100000000000001" customHeight="1" x14ac:dyDescent="0.3">
      <c r="A326" s="110"/>
      <c r="B326" s="21"/>
      <c r="C326" s="103"/>
      <c r="D326" s="28">
        <v>2024</v>
      </c>
      <c r="E326" s="9">
        <f t="shared" si="74"/>
        <v>0</v>
      </c>
      <c r="F326" s="9">
        <v>0</v>
      </c>
      <c r="G326" s="9">
        <v>0</v>
      </c>
      <c r="H326" s="9">
        <v>0</v>
      </c>
      <c r="I326" s="9">
        <v>0</v>
      </c>
    </row>
    <row r="327" spans="1:9" ht="17.100000000000001" customHeight="1" x14ac:dyDescent="0.3">
      <c r="A327" s="110"/>
      <c r="B327" s="21"/>
      <c r="C327" s="103"/>
      <c r="D327" s="28">
        <v>2025</v>
      </c>
      <c r="E327" s="9">
        <f t="shared" ref="E327:E328" si="75">F327+G327+H327+I327</f>
        <v>0</v>
      </c>
      <c r="F327" s="9">
        <v>0</v>
      </c>
      <c r="G327" s="9">
        <v>0</v>
      </c>
      <c r="H327" s="9">
        <v>0</v>
      </c>
      <c r="I327" s="9">
        <v>0</v>
      </c>
    </row>
    <row r="328" spans="1:9" ht="17.100000000000001" customHeight="1" x14ac:dyDescent="0.3">
      <c r="A328" s="110"/>
      <c r="B328" s="21"/>
      <c r="C328" s="103"/>
      <c r="D328" s="28">
        <v>2026</v>
      </c>
      <c r="E328" s="9">
        <f t="shared" si="75"/>
        <v>0</v>
      </c>
      <c r="F328" s="9">
        <v>0</v>
      </c>
      <c r="G328" s="9">
        <v>0</v>
      </c>
      <c r="H328" s="9">
        <v>0</v>
      </c>
      <c r="I328" s="9">
        <v>0</v>
      </c>
    </row>
    <row r="329" spans="1:9" ht="17.100000000000001" customHeight="1" x14ac:dyDescent="0.3">
      <c r="A329" s="110"/>
      <c r="B329" s="21"/>
      <c r="C329" s="104"/>
      <c r="D329" s="28">
        <v>2027</v>
      </c>
      <c r="E329" s="9">
        <f t="shared" si="74"/>
        <v>0</v>
      </c>
      <c r="F329" s="9">
        <v>0</v>
      </c>
      <c r="G329" s="9">
        <v>0</v>
      </c>
      <c r="H329" s="9">
        <v>0</v>
      </c>
      <c r="I329" s="9">
        <v>0</v>
      </c>
    </row>
    <row r="330" spans="1:9" ht="17.100000000000001" customHeight="1" x14ac:dyDescent="0.3">
      <c r="A330" s="110"/>
      <c r="B330" s="21"/>
      <c r="C330" s="102" t="s">
        <v>65</v>
      </c>
      <c r="D330" s="28" t="s">
        <v>5</v>
      </c>
      <c r="E330" s="9">
        <f t="shared" si="74"/>
        <v>1780000</v>
      </c>
      <c r="F330" s="9">
        <f>SUM(F331:F339)</f>
        <v>0</v>
      </c>
      <c r="G330" s="9">
        <f t="shared" ref="G330:I330" si="76">SUM(G331:G339)</f>
        <v>1780000</v>
      </c>
      <c r="H330" s="9">
        <f t="shared" si="76"/>
        <v>0</v>
      </c>
      <c r="I330" s="9">
        <f t="shared" si="76"/>
        <v>0</v>
      </c>
    </row>
    <row r="331" spans="1:9" ht="17.100000000000001" customHeight="1" x14ac:dyDescent="0.3">
      <c r="A331" s="110"/>
      <c r="B331" s="21"/>
      <c r="C331" s="103"/>
      <c r="D331" s="28">
        <v>2019</v>
      </c>
      <c r="E331" s="9">
        <f t="shared" si="74"/>
        <v>0</v>
      </c>
      <c r="F331" s="9">
        <v>0</v>
      </c>
      <c r="G331" s="9">
        <v>0</v>
      </c>
      <c r="H331" s="9">
        <v>0</v>
      </c>
      <c r="I331" s="9">
        <v>0</v>
      </c>
    </row>
    <row r="332" spans="1:9" ht="17.100000000000001" customHeight="1" x14ac:dyDescent="0.3">
      <c r="A332" s="110"/>
      <c r="B332" s="21"/>
      <c r="C332" s="103"/>
      <c r="D332" s="28">
        <v>2020</v>
      </c>
      <c r="E332" s="9">
        <f t="shared" si="74"/>
        <v>0</v>
      </c>
      <c r="F332" s="9">
        <v>0</v>
      </c>
      <c r="G332" s="9">
        <v>0</v>
      </c>
      <c r="H332" s="9">
        <v>0</v>
      </c>
      <c r="I332" s="9">
        <v>0</v>
      </c>
    </row>
    <row r="333" spans="1:9" ht="17.100000000000001" customHeight="1" x14ac:dyDescent="0.3">
      <c r="A333" s="110"/>
      <c r="B333" s="21"/>
      <c r="C333" s="103"/>
      <c r="D333" s="28">
        <v>2021</v>
      </c>
      <c r="E333" s="9">
        <f t="shared" si="74"/>
        <v>0</v>
      </c>
      <c r="F333" s="9">
        <v>0</v>
      </c>
      <c r="G333" s="9">
        <v>0</v>
      </c>
      <c r="H333" s="9">
        <v>0</v>
      </c>
      <c r="I333" s="9">
        <v>0</v>
      </c>
    </row>
    <row r="334" spans="1:9" ht="17.100000000000001" customHeight="1" x14ac:dyDescent="0.3">
      <c r="A334" s="110"/>
      <c r="B334" s="21"/>
      <c r="C334" s="103"/>
      <c r="D334" s="28">
        <v>2022</v>
      </c>
      <c r="E334" s="9">
        <f t="shared" si="74"/>
        <v>0</v>
      </c>
      <c r="F334" s="9">
        <v>0</v>
      </c>
      <c r="G334" s="9">
        <v>0</v>
      </c>
      <c r="H334" s="9">
        <v>0</v>
      </c>
      <c r="I334" s="9">
        <v>0</v>
      </c>
    </row>
    <row r="335" spans="1:9" ht="17.100000000000001" customHeight="1" x14ac:dyDescent="0.3">
      <c r="A335" s="110"/>
      <c r="B335" s="21"/>
      <c r="C335" s="103"/>
      <c r="D335" s="28">
        <v>2023</v>
      </c>
      <c r="E335" s="9">
        <f t="shared" si="74"/>
        <v>1780000</v>
      </c>
      <c r="F335" s="9">
        <v>0</v>
      </c>
      <c r="G335" s="9">
        <v>1780000</v>
      </c>
      <c r="H335" s="9">
        <v>0</v>
      </c>
      <c r="I335" s="9">
        <v>0</v>
      </c>
    </row>
    <row r="336" spans="1:9" ht="17.100000000000001" customHeight="1" x14ac:dyDescent="0.3">
      <c r="A336" s="110"/>
      <c r="B336" s="21"/>
      <c r="C336" s="103"/>
      <c r="D336" s="28">
        <v>2024</v>
      </c>
      <c r="E336" s="9">
        <f t="shared" si="74"/>
        <v>0</v>
      </c>
      <c r="F336" s="9">
        <v>0</v>
      </c>
      <c r="G336" s="9">
        <v>0</v>
      </c>
      <c r="H336" s="9">
        <v>0</v>
      </c>
      <c r="I336" s="9">
        <v>0</v>
      </c>
    </row>
    <row r="337" spans="1:9" ht="17.100000000000001" customHeight="1" x14ac:dyDescent="0.3">
      <c r="A337" s="110"/>
      <c r="B337" s="21"/>
      <c r="C337" s="103"/>
      <c r="D337" s="28">
        <v>2025</v>
      </c>
      <c r="E337" s="9">
        <f t="shared" ref="E337:E338" si="77">F337+G337+H337+I337</f>
        <v>0</v>
      </c>
      <c r="F337" s="9">
        <v>0</v>
      </c>
      <c r="G337" s="9">
        <v>0</v>
      </c>
      <c r="H337" s="9">
        <v>0</v>
      </c>
      <c r="I337" s="9">
        <v>0</v>
      </c>
    </row>
    <row r="338" spans="1:9" ht="17.100000000000001" customHeight="1" x14ac:dyDescent="0.3">
      <c r="A338" s="110"/>
      <c r="B338" s="21"/>
      <c r="C338" s="103"/>
      <c r="D338" s="28">
        <v>2026</v>
      </c>
      <c r="E338" s="9">
        <f t="shared" si="77"/>
        <v>0</v>
      </c>
      <c r="F338" s="9">
        <v>0</v>
      </c>
      <c r="G338" s="9">
        <v>0</v>
      </c>
      <c r="H338" s="9">
        <v>0</v>
      </c>
      <c r="I338" s="9">
        <v>0</v>
      </c>
    </row>
    <row r="339" spans="1:9" ht="17.100000000000001" customHeight="1" x14ac:dyDescent="0.3">
      <c r="A339" s="110"/>
      <c r="B339" s="21"/>
      <c r="C339" s="104"/>
      <c r="D339" s="28">
        <v>2027</v>
      </c>
      <c r="E339" s="9">
        <f t="shared" si="74"/>
        <v>0</v>
      </c>
      <c r="F339" s="9">
        <v>0</v>
      </c>
      <c r="G339" s="9">
        <v>0</v>
      </c>
      <c r="H339" s="9">
        <v>0</v>
      </c>
      <c r="I339" s="9">
        <v>0</v>
      </c>
    </row>
    <row r="340" spans="1:9" ht="17.100000000000001" customHeight="1" x14ac:dyDescent="0.3">
      <c r="A340" s="110"/>
      <c r="B340" s="21"/>
      <c r="C340" s="102" t="s">
        <v>66</v>
      </c>
      <c r="D340" s="28" t="s">
        <v>5</v>
      </c>
      <c r="E340" s="9">
        <f>F340+G340+H340+I340</f>
        <v>1780000</v>
      </c>
      <c r="F340" s="9">
        <f>SUM(F341:F349)</f>
        <v>0</v>
      </c>
      <c r="G340" s="9">
        <f t="shared" ref="G340:I340" si="78">SUM(G341:G349)</f>
        <v>1780000</v>
      </c>
      <c r="H340" s="9">
        <f t="shared" si="78"/>
        <v>0</v>
      </c>
      <c r="I340" s="9">
        <f t="shared" si="78"/>
        <v>0</v>
      </c>
    </row>
    <row r="341" spans="1:9" ht="17.100000000000001" customHeight="1" x14ac:dyDescent="0.3">
      <c r="A341" s="110"/>
      <c r="B341" s="21"/>
      <c r="C341" s="105"/>
      <c r="D341" s="28">
        <v>2019</v>
      </c>
      <c r="E341" s="9">
        <f t="shared" ref="E341:E349" si="79">F341+G341+H341+I341</f>
        <v>0</v>
      </c>
      <c r="F341" s="9">
        <v>0</v>
      </c>
      <c r="G341" s="9">
        <v>0</v>
      </c>
      <c r="H341" s="9">
        <v>0</v>
      </c>
      <c r="I341" s="9">
        <v>0</v>
      </c>
    </row>
    <row r="342" spans="1:9" ht="17.100000000000001" customHeight="1" x14ac:dyDescent="0.3">
      <c r="A342" s="110"/>
      <c r="B342" s="21"/>
      <c r="C342" s="105"/>
      <c r="D342" s="28">
        <v>2020</v>
      </c>
      <c r="E342" s="9">
        <f t="shared" si="79"/>
        <v>0</v>
      </c>
      <c r="F342" s="9">
        <v>0</v>
      </c>
      <c r="G342" s="9">
        <v>0</v>
      </c>
      <c r="H342" s="9">
        <v>0</v>
      </c>
      <c r="I342" s="9">
        <v>0</v>
      </c>
    </row>
    <row r="343" spans="1:9" ht="17.100000000000001" customHeight="1" x14ac:dyDescent="0.3">
      <c r="A343" s="110"/>
      <c r="B343" s="21"/>
      <c r="C343" s="105"/>
      <c r="D343" s="28">
        <v>2021</v>
      </c>
      <c r="E343" s="9">
        <f t="shared" si="79"/>
        <v>0</v>
      </c>
      <c r="F343" s="9">
        <v>0</v>
      </c>
      <c r="G343" s="9">
        <v>0</v>
      </c>
      <c r="H343" s="9">
        <v>0</v>
      </c>
      <c r="I343" s="9">
        <v>0</v>
      </c>
    </row>
    <row r="344" spans="1:9" ht="17.100000000000001" customHeight="1" x14ac:dyDescent="0.3">
      <c r="A344" s="110"/>
      <c r="B344" s="21"/>
      <c r="C344" s="105"/>
      <c r="D344" s="28">
        <v>2022</v>
      </c>
      <c r="E344" s="9">
        <f t="shared" si="79"/>
        <v>0</v>
      </c>
      <c r="F344" s="9">
        <v>0</v>
      </c>
      <c r="G344" s="9">
        <v>0</v>
      </c>
      <c r="H344" s="9">
        <v>0</v>
      </c>
      <c r="I344" s="9">
        <v>0</v>
      </c>
    </row>
    <row r="345" spans="1:9" ht="17.100000000000001" customHeight="1" x14ac:dyDescent="0.3">
      <c r="A345" s="110"/>
      <c r="B345" s="21"/>
      <c r="C345" s="105"/>
      <c r="D345" s="28">
        <v>2023</v>
      </c>
      <c r="E345" s="9">
        <f t="shared" si="79"/>
        <v>1780000</v>
      </c>
      <c r="F345" s="9">
        <v>0</v>
      </c>
      <c r="G345" s="9">
        <v>1780000</v>
      </c>
      <c r="H345" s="9">
        <v>0</v>
      </c>
      <c r="I345" s="9">
        <v>0</v>
      </c>
    </row>
    <row r="346" spans="1:9" ht="17.100000000000001" customHeight="1" x14ac:dyDescent="0.3">
      <c r="A346" s="110"/>
      <c r="B346" s="21"/>
      <c r="C346" s="105"/>
      <c r="D346" s="28">
        <v>2024</v>
      </c>
      <c r="E346" s="9">
        <f t="shared" si="79"/>
        <v>0</v>
      </c>
      <c r="F346" s="9">
        <v>0</v>
      </c>
      <c r="G346" s="9">
        <v>0</v>
      </c>
      <c r="H346" s="9">
        <v>0</v>
      </c>
      <c r="I346" s="9">
        <v>0</v>
      </c>
    </row>
    <row r="347" spans="1:9" ht="17.100000000000001" customHeight="1" x14ac:dyDescent="0.3">
      <c r="A347" s="110"/>
      <c r="B347" s="21"/>
      <c r="C347" s="105"/>
      <c r="D347" s="28">
        <v>2025</v>
      </c>
      <c r="E347" s="9">
        <f t="shared" si="79"/>
        <v>0</v>
      </c>
      <c r="F347" s="9">
        <v>0</v>
      </c>
      <c r="G347" s="9">
        <v>0</v>
      </c>
      <c r="H347" s="9">
        <v>0</v>
      </c>
      <c r="I347" s="9">
        <v>0</v>
      </c>
    </row>
    <row r="348" spans="1:9" ht="17.100000000000001" customHeight="1" x14ac:dyDescent="0.3">
      <c r="A348" s="110"/>
      <c r="B348" s="21"/>
      <c r="C348" s="105"/>
      <c r="D348" s="28">
        <v>2026</v>
      </c>
      <c r="E348" s="9">
        <f t="shared" ref="E348" si="80">F348+G348+H348+I348</f>
        <v>0</v>
      </c>
      <c r="F348" s="9">
        <v>0</v>
      </c>
      <c r="G348" s="9">
        <v>0</v>
      </c>
      <c r="H348" s="9">
        <v>0</v>
      </c>
      <c r="I348" s="9">
        <v>0</v>
      </c>
    </row>
    <row r="349" spans="1:9" ht="16.95" customHeight="1" x14ac:dyDescent="0.3">
      <c r="A349" s="110"/>
      <c r="B349" s="21"/>
      <c r="C349" s="106"/>
      <c r="D349" s="28">
        <v>2027</v>
      </c>
      <c r="E349" s="9">
        <f t="shared" si="79"/>
        <v>0</v>
      </c>
      <c r="F349" s="9">
        <v>0</v>
      </c>
      <c r="G349" s="9">
        <v>0</v>
      </c>
      <c r="H349" s="9">
        <v>0</v>
      </c>
      <c r="I349" s="9">
        <v>0</v>
      </c>
    </row>
    <row r="350" spans="1:9" ht="16.95" customHeight="1" x14ac:dyDescent="0.3">
      <c r="A350" s="110"/>
      <c r="B350" s="21"/>
      <c r="C350" s="96" t="s">
        <v>89</v>
      </c>
      <c r="D350" s="28">
        <v>2025</v>
      </c>
      <c r="E350" s="9">
        <f>F350+G350+H350+I350</f>
        <v>1500000</v>
      </c>
      <c r="F350" s="9">
        <v>0</v>
      </c>
      <c r="G350" s="9">
        <v>1364999.96</v>
      </c>
      <c r="H350" s="9">
        <v>0</v>
      </c>
      <c r="I350" s="9">
        <v>135000.04</v>
      </c>
    </row>
    <row r="351" spans="1:9" ht="16.95" customHeight="1" x14ac:dyDescent="0.3">
      <c r="A351" s="110"/>
      <c r="B351" s="21"/>
      <c r="C351" s="97"/>
      <c r="D351" s="28">
        <v>2026</v>
      </c>
      <c r="E351" s="9">
        <f t="shared" ref="E351:E358" si="81">F351+G351+H351+I351</f>
        <v>0</v>
      </c>
      <c r="F351" s="9">
        <v>0</v>
      </c>
      <c r="G351" s="9">
        <v>0</v>
      </c>
      <c r="H351" s="9">
        <v>0</v>
      </c>
      <c r="I351" s="9">
        <v>0</v>
      </c>
    </row>
    <row r="352" spans="1:9" ht="16.95" customHeight="1" x14ac:dyDescent="0.3">
      <c r="A352" s="110"/>
      <c r="B352" s="21"/>
      <c r="C352" s="98"/>
      <c r="D352" s="28">
        <v>2027</v>
      </c>
      <c r="E352" s="9">
        <f t="shared" si="81"/>
        <v>0</v>
      </c>
      <c r="F352" s="9">
        <v>0</v>
      </c>
      <c r="G352" s="9">
        <v>0</v>
      </c>
      <c r="H352" s="9">
        <v>0</v>
      </c>
      <c r="I352" s="9">
        <v>0</v>
      </c>
    </row>
    <row r="353" spans="1:9" ht="16.95" customHeight="1" x14ac:dyDescent="0.3">
      <c r="A353" s="110"/>
      <c r="B353" s="21"/>
      <c r="C353" s="96" t="s">
        <v>88</v>
      </c>
      <c r="D353" s="28">
        <v>2025</v>
      </c>
      <c r="E353" s="9">
        <f t="shared" si="81"/>
        <v>1500000</v>
      </c>
      <c r="F353" s="9">
        <v>0</v>
      </c>
      <c r="G353" s="9">
        <v>1364999.96</v>
      </c>
      <c r="H353" s="9">
        <v>0</v>
      </c>
      <c r="I353" s="9">
        <v>135000.04</v>
      </c>
    </row>
    <row r="354" spans="1:9" ht="16.95" customHeight="1" x14ac:dyDescent="0.3">
      <c r="A354" s="110"/>
      <c r="B354" s="21"/>
      <c r="C354" s="97"/>
      <c r="D354" s="28">
        <v>2026</v>
      </c>
      <c r="E354" s="9">
        <f t="shared" si="81"/>
        <v>0</v>
      </c>
      <c r="F354" s="9">
        <v>0</v>
      </c>
      <c r="G354" s="9">
        <v>0</v>
      </c>
      <c r="H354" s="9">
        <v>0</v>
      </c>
      <c r="I354" s="9">
        <v>0</v>
      </c>
    </row>
    <row r="355" spans="1:9" ht="16.95" customHeight="1" x14ac:dyDescent="0.3">
      <c r="A355" s="110"/>
      <c r="B355" s="21"/>
      <c r="C355" s="98"/>
      <c r="D355" s="28">
        <v>2027</v>
      </c>
      <c r="E355" s="9">
        <f t="shared" si="81"/>
        <v>0</v>
      </c>
      <c r="F355" s="9">
        <v>0</v>
      </c>
      <c r="G355" s="9">
        <v>0</v>
      </c>
      <c r="H355" s="9">
        <v>0</v>
      </c>
      <c r="I355" s="9">
        <v>0</v>
      </c>
    </row>
    <row r="356" spans="1:9" ht="16.95" customHeight="1" x14ac:dyDescent="0.3">
      <c r="A356" s="110"/>
      <c r="B356" s="21"/>
      <c r="C356" s="102" t="s">
        <v>87</v>
      </c>
      <c r="D356" s="28">
        <v>2025</v>
      </c>
      <c r="E356" s="9">
        <f t="shared" si="81"/>
        <v>4000000</v>
      </c>
      <c r="F356" s="9">
        <v>0</v>
      </c>
      <c r="G356" s="9">
        <v>3639999.89</v>
      </c>
      <c r="H356" s="9">
        <v>0</v>
      </c>
      <c r="I356" s="9">
        <v>360000.11</v>
      </c>
    </row>
    <row r="357" spans="1:9" ht="16.95" customHeight="1" x14ac:dyDescent="0.3">
      <c r="A357" s="110"/>
      <c r="B357" s="21"/>
      <c r="C357" s="103"/>
      <c r="D357" s="28">
        <v>2026</v>
      </c>
      <c r="E357" s="9">
        <f t="shared" si="81"/>
        <v>0</v>
      </c>
      <c r="F357" s="9">
        <v>0</v>
      </c>
      <c r="G357" s="9">
        <v>0</v>
      </c>
      <c r="H357" s="9">
        <v>0</v>
      </c>
      <c r="I357" s="9">
        <v>0</v>
      </c>
    </row>
    <row r="358" spans="1:9" ht="22.5" customHeight="1" x14ac:dyDescent="0.3">
      <c r="A358" s="110"/>
      <c r="B358" s="21"/>
      <c r="C358" s="104"/>
      <c r="D358" s="28">
        <v>2027</v>
      </c>
      <c r="E358" s="9">
        <f t="shared" si="81"/>
        <v>0</v>
      </c>
      <c r="F358" s="9">
        <v>0</v>
      </c>
      <c r="G358" s="9">
        <v>0</v>
      </c>
      <c r="H358" s="9">
        <v>0</v>
      </c>
      <c r="I358" s="9">
        <v>0</v>
      </c>
    </row>
    <row r="359" spans="1:9" ht="16.95" customHeight="1" x14ac:dyDescent="0.3">
      <c r="A359" s="110"/>
      <c r="B359" s="21"/>
      <c r="C359" s="96" t="s">
        <v>86</v>
      </c>
      <c r="D359" s="28">
        <v>2025</v>
      </c>
      <c r="E359" s="9">
        <f t="shared" ref="E359:E367" si="82">F359+G359+H359+I359</f>
        <v>1854000</v>
      </c>
      <c r="F359" s="9">
        <v>0</v>
      </c>
      <c r="G359" s="9">
        <v>1687139.95</v>
      </c>
      <c r="H359" s="9">
        <v>0</v>
      </c>
      <c r="I359" s="9">
        <v>166860.04999999999</v>
      </c>
    </row>
    <row r="360" spans="1:9" ht="16.95" customHeight="1" x14ac:dyDescent="0.3">
      <c r="A360" s="110"/>
      <c r="B360" s="21"/>
      <c r="C360" s="97"/>
      <c r="D360" s="28">
        <v>2026</v>
      </c>
      <c r="E360" s="9">
        <f t="shared" si="82"/>
        <v>0</v>
      </c>
      <c r="F360" s="9">
        <v>0</v>
      </c>
      <c r="G360" s="9">
        <v>0</v>
      </c>
      <c r="H360" s="9">
        <v>0</v>
      </c>
      <c r="I360" s="9">
        <v>0</v>
      </c>
    </row>
    <row r="361" spans="1:9" ht="16.95" customHeight="1" x14ac:dyDescent="0.3">
      <c r="A361" s="110"/>
      <c r="B361" s="21"/>
      <c r="C361" s="98"/>
      <c r="D361" s="28">
        <v>2027</v>
      </c>
      <c r="E361" s="9">
        <f t="shared" si="82"/>
        <v>0</v>
      </c>
      <c r="F361" s="9">
        <v>0</v>
      </c>
      <c r="G361" s="9">
        <v>0</v>
      </c>
      <c r="H361" s="9">
        <v>0</v>
      </c>
      <c r="I361" s="9">
        <v>0</v>
      </c>
    </row>
    <row r="362" spans="1:9" ht="16.95" customHeight="1" x14ac:dyDescent="0.3">
      <c r="A362" s="110"/>
      <c r="B362" s="21"/>
      <c r="C362" s="96" t="s">
        <v>85</v>
      </c>
      <c r="D362" s="28">
        <v>2025</v>
      </c>
      <c r="E362" s="9">
        <f t="shared" si="82"/>
        <v>3500000</v>
      </c>
      <c r="F362" s="9">
        <v>0</v>
      </c>
      <c r="G362" s="9">
        <v>3184999.9</v>
      </c>
      <c r="H362" s="9">
        <v>0</v>
      </c>
      <c r="I362" s="9">
        <v>315000.09999999998</v>
      </c>
    </row>
    <row r="363" spans="1:9" ht="16.95" customHeight="1" x14ac:dyDescent="0.3">
      <c r="A363" s="110"/>
      <c r="B363" s="21"/>
      <c r="C363" s="97"/>
      <c r="D363" s="28">
        <v>2026</v>
      </c>
      <c r="E363" s="9">
        <f t="shared" si="82"/>
        <v>0</v>
      </c>
      <c r="F363" s="9">
        <v>0</v>
      </c>
      <c r="G363" s="9">
        <v>0</v>
      </c>
      <c r="H363" s="9">
        <v>0</v>
      </c>
      <c r="I363" s="9">
        <v>0</v>
      </c>
    </row>
    <row r="364" spans="1:9" ht="16.95" customHeight="1" x14ac:dyDescent="0.3">
      <c r="A364" s="110"/>
      <c r="B364" s="21"/>
      <c r="C364" s="98"/>
      <c r="D364" s="28">
        <v>2027</v>
      </c>
      <c r="E364" s="9">
        <f t="shared" si="82"/>
        <v>0</v>
      </c>
      <c r="F364" s="9">
        <v>0</v>
      </c>
      <c r="G364" s="9">
        <v>0</v>
      </c>
      <c r="H364" s="9">
        <v>0</v>
      </c>
      <c r="I364" s="9">
        <v>0</v>
      </c>
    </row>
    <row r="365" spans="1:9" ht="16.95" customHeight="1" x14ac:dyDescent="0.3">
      <c r="A365" s="110"/>
      <c r="B365" s="21"/>
      <c r="C365" s="96" t="s">
        <v>84</v>
      </c>
      <c r="D365" s="28">
        <v>2025</v>
      </c>
      <c r="E365" s="9">
        <f t="shared" si="82"/>
        <v>2711517</v>
      </c>
      <c r="F365" s="9">
        <v>0</v>
      </c>
      <c r="G365" s="9">
        <v>2467480.38</v>
      </c>
      <c r="H365" s="9">
        <v>0</v>
      </c>
      <c r="I365" s="9">
        <v>244036.62</v>
      </c>
    </row>
    <row r="366" spans="1:9" ht="16.95" customHeight="1" x14ac:dyDescent="0.3">
      <c r="A366" s="110"/>
      <c r="B366" s="21"/>
      <c r="C366" s="97"/>
      <c r="D366" s="28">
        <v>2026</v>
      </c>
      <c r="E366" s="9">
        <f t="shared" si="82"/>
        <v>0</v>
      </c>
      <c r="F366" s="9">
        <v>0</v>
      </c>
      <c r="G366" s="9">
        <v>0</v>
      </c>
      <c r="H366" s="9">
        <v>0</v>
      </c>
      <c r="I366" s="9">
        <v>0</v>
      </c>
    </row>
    <row r="367" spans="1:9" ht="16.95" customHeight="1" x14ac:dyDescent="0.3">
      <c r="A367" s="110"/>
      <c r="B367" s="21"/>
      <c r="C367" s="98"/>
      <c r="D367" s="28">
        <v>2027</v>
      </c>
      <c r="E367" s="9">
        <f t="shared" si="82"/>
        <v>0</v>
      </c>
      <c r="F367" s="9">
        <v>0</v>
      </c>
      <c r="G367" s="9">
        <v>0</v>
      </c>
      <c r="H367" s="9">
        <v>0</v>
      </c>
      <c r="I367" s="9">
        <v>0</v>
      </c>
    </row>
    <row r="368" spans="1:9" ht="17.100000000000001" customHeight="1" x14ac:dyDescent="0.3">
      <c r="A368" s="110"/>
      <c r="B368" s="90" t="s">
        <v>78</v>
      </c>
      <c r="C368" s="74" t="s">
        <v>24</v>
      </c>
      <c r="D368" s="28" t="s">
        <v>5</v>
      </c>
      <c r="E368" s="9">
        <f>F368+G368+H368+I368</f>
        <v>2222970.94</v>
      </c>
      <c r="F368" s="9">
        <f>SUM(F369:F372)</f>
        <v>0</v>
      </c>
      <c r="G368" s="9">
        <f t="shared" ref="G368:I368" si="83">SUM(G369:G372)</f>
        <v>1978470</v>
      </c>
      <c r="H368" s="9">
        <f t="shared" si="83"/>
        <v>223000</v>
      </c>
      <c r="I368" s="9">
        <f t="shared" si="83"/>
        <v>21500.94</v>
      </c>
    </row>
    <row r="369" spans="1:9" ht="17.100000000000001" customHeight="1" x14ac:dyDescent="0.3">
      <c r="A369" s="110"/>
      <c r="B369" s="91"/>
      <c r="C369" s="84"/>
      <c r="D369" s="28">
        <v>2024</v>
      </c>
      <c r="E369" s="9">
        <f t="shared" ref="E369:E372" si="84">F369+G369+H369+I369</f>
        <v>2222970.94</v>
      </c>
      <c r="F369" s="9">
        <v>0</v>
      </c>
      <c r="G369" s="9">
        <v>1978470</v>
      </c>
      <c r="H369" s="9">
        <v>223000</v>
      </c>
      <c r="I369" s="9">
        <v>21500.94</v>
      </c>
    </row>
    <row r="370" spans="1:9" ht="17.100000000000001" customHeight="1" x14ac:dyDescent="0.3">
      <c r="A370" s="110"/>
      <c r="B370" s="91"/>
      <c r="C370" s="84"/>
      <c r="D370" s="28">
        <v>2025</v>
      </c>
      <c r="E370" s="9">
        <f t="shared" ref="E370:E371" si="85">F370+G370+H370+I370</f>
        <v>0</v>
      </c>
      <c r="F370" s="9">
        <v>0</v>
      </c>
      <c r="G370" s="9">
        <v>0</v>
      </c>
      <c r="H370" s="9">
        <v>0</v>
      </c>
      <c r="I370" s="9">
        <v>0</v>
      </c>
    </row>
    <row r="371" spans="1:9" ht="17.100000000000001" customHeight="1" x14ac:dyDescent="0.3">
      <c r="A371" s="110"/>
      <c r="B371" s="91"/>
      <c r="C371" s="84"/>
      <c r="D371" s="28">
        <v>2026</v>
      </c>
      <c r="E371" s="9">
        <f t="shared" si="85"/>
        <v>0</v>
      </c>
      <c r="F371" s="9">
        <v>0</v>
      </c>
      <c r="G371" s="9">
        <v>0</v>
      </c>
      <c r="H371" s="9">
        <v>0</v>
      </c>
      <c r="I371" s="9">
        <v>0</v>
      </c>
    </row>
    <row r="372" spans="1:9" ht="17.100000000000001" customHeight="1" x14ac:dyDescent="0.3">
      <c r="A372" s="110"/>
      <c r="B372" s="91"/>
      <c r="C372" s="85"/>
      <c r="D372" s="28">
        <v>2027</v>
      </c>
      <c r="E372" s="9">
        <f t="shared" si="84"/>
        <v>0</v>
      </c>
      <c r="F372" s="9">
        <v>0</v>
      </c>
      <c r="G372" s="9">
        <v>0</v>
      </c>
      <c r="H372" s="9">
        <v>0</v>
      </c>
      <c r="I372" s="9">
        <v>0</v>
      </c>
    </row>
    <row r="373" spans="1:9" ht="17.100000000000001" customHeight="1" x14ac:dyDescent="0.3">
      <c r="A373" s="110"/>
      <c r="B373" s="91"/>
      <c r="C373" s="74" t="s">
        <v>25</v>
      </c>
      <c r="D373" s="28" t="s">
        <v>5</v>
      </c>
      <c r="E373" s="9">
        <f>F373+G373+H373+I373</f>
        <v>1150548.1000000001</v>
      </c>
      <c r="F373" s="9">
        <f>SUM(F374:F377)</f>
        <v>0</v>
      </c>
      <c r="G373" s="9">
        <f t="shared" ref="G373:I373" si="86">SUM(G374:G377)</f>
        <v>1023987.79</v>
      </c>
      <c r="H373" s="9">
        <f t="shared" si="86"/>
        <v>0</v>
      </c>
      <c r="I373" s="9">
        <f t="shared" si="86"/>
        <v>126560.31</v>
      </c>
    </row>
    <row r="374" spans="1:9" ht="17.100000000000001" customHeight="1" x14ac:dyDescent="0.3">
      <c r="A374" s="110"/>
      <c r="B374" s="91"/>
      <c r="C374" s="84"/>
      <c r="D374" s="28">
        <v>2024</v>
      </c>
      <c r="E374" s="9">
        <f>F374+G374+H374+I374</f>
        <v>1150548.1000000001</v>
      </c>
      <c r="F374" s="9">
        <v>0</v>
      </c>
      <c r="G374" s="9">
        <v>1023987.79</v>
      </c>
      <c r="H374" s="9">
        <v>0</v>
      </c>
      <c r="I374" s="9">
        <v>126560.31</v>
      </c>
    </row>
    <row r="375" spans="1:9" ht="17.100000000000001" customHeight="1" x14ac:dyDescent="0.3">
      <c r="A375" s="110"/>
      <c r="B375" s="91"/>
      <c r="C375" s="84"/>
      <c r="D375" s="28">
        <v>2025</v>
      </c>
      <c r="E375" s="9">
        <f t="shared" ref="E375:E377" si="87">F375+G375+H375+I375</f>
        <v>0</v>
      </c>
      <c r="F375" s="9">
        <v>0</v>
      </c>
      <c r="G375" s="9">
        <v>0</v>
      </c>
      <c r="H375" s="9">
        <v>0</v>
      </c>
      <c r="I375" s="9">
        <v>0</v>
      </c>
    </row>
    <row r="376" spans="1:9" ht="17.100000000000001" customHeight="1" x14ac:dyDescent="0.3">
      <c r="A376" s="110"/>
      <c r="B376" s="91"/>
      <c r="C376" s="84"/>
      <c r="D376" s="28">
        <v>2026</v>
      </c>
      <c r="E376" s="9">
        <f t="shared" ref="E376" si="88">F376+G376+H376+I376</f>
        <v>0</v>
      </c>
      <c r="F376" s="9">
        <v>0</v>
      </c>
      <c r="G376" s="9">
        <v>0</v>
      </c>
      <c r="H376" s="9">
        <v>0</v>
      </c>
      <c r="I376" s="9">
        <v>0</v>
      </c>
    </row>
    <row r="377" spans="1:9" ht="17.100000000000001" customHeight="1" x14ac:dyDescent="0.3">
      <c r="A377" s="110"/>
      <c r="B377" s="91"/>
      <c r="C377" s="85"/>
      <c r="D377" s="28">
        <v>2027</v>
      </c>
      <c r="E377" s="9">
        <f t="shared" si="87"/>
        <v>0</v>
      </c>
      <c r="F377" s="9">
        <v>0</v>
      </c>
      <c r="G377" s="9">
        <v>0</v>
      </c>
      <c r="H377" s="9">
        <v>0</v>
      </c>
      <c r="I377" s="9">
        <v>0</v>
      </c>
    </row>
    <row r="378" spans="1:9" ht="17.100000000000001" customHeight="1" x14ac:dyDescent="0.3">
      <c r="A378" s="110"/>
      <c r="B378" s="91"/>
      <c r="C378" s="74" t="s">
        <v>26</v>
      </c>
      <c r="D378" s="28" t="s">
        <v>5</v>
      </c>
      <c r="E378" s="9">
        <f>F378+G378+H378+I378</f>
        <v>270000</v>
      </c>
      <c r="F378" s="9">
        <f>SUM(F379:F382)</f>
        <v>0</v>
      </c>
      <c r="G378" s="9">
        <f t="shared" ref="G378:I378" si="89">SUM(G379:G382)</f>
        <v>240299.99</v>
      </c>
      <c r="H378" s="9">
        <f t="shared" si="89"/>
        <v>0</v>
      </c>
      <c r="I378" s="9">
        <f t="shared" si="89"/>
        <v>29700.01</v>
      </c>
    </row>
    <row r="379" spans="1:9" ht="17.100000000000001" customHeight="1" x14ac:dyDescent="0.3">
      <c r="A379" s="110"/>
      <c r="B379" s="91"/>
      <c r="C379" s="84"/>
      <c r="D379" s="28">
        <v>2024</v>
      </c>
      <c r="E379" s="9">
        <f t="shared" ref="E379:E382" si="90">F379+G379+H379+I379</f>
        <v>270000</v>
      </c>
      <c r="F379" s="9">
        <v>0</v>
      </c>
      <c r="G379" s="9">
        <v>240299.99</v>
      </c>
      <c r="H379" s="9">
        <v>0</v>
      </c>
      <c r="I379" s="9">
        <v>29700.01</v>
      </c>
    </row>
    <row r="380" spans="1:9" ht="17.100000000000001" customHeight="1" x14ac:dyDescent="0.3">
      <c r="A380" s="110"/>
      <c r="B380" s="91"/>
      <c r="C380" s="84"/>
      <c r="D380" s="28">
        <v>2025</v>
      </c>
      <c r="E380" s="9">
        <f t="shared" si="90"/>
        <v>0</v>
      </c>
      <c r="F380" s="9">
        <v>0</v>
      </c>
      <c r="G380" s="9">
        <v>0</v>
      </c>
      <c r="H380" s="9">
        <v>0</v>
      </c>
      <c r="I380" s="9">
        <v>0</v>
      </c>
    </row>
    <row r="381" spans="1:9" ht="17.100000000000001" customHeight="1" x14ac:dyDescent="0.3">
      <c r="A381" s="110"/>
      <c r="B381" s="91"/>
      <c r="C381" s="84"/>
      <c r="D381" s="28">
        <v>2026</v>
      </c>
      <c r="E381" s="9">
        <f t="shared" ref="E381" si="91">F381+G381+H381+I381</f>
        <v>0</v>
      </c>
      <c r="F381" s="9">
        <v>0</v>
      </c>
      <c r="G381" s="9">
        <v>0</v>
      </c>
      <c r="H381" s="9">
        <v>0</v>
      </c>
      <c r="I381" s="9">
        <v>0</v>
      </c>
    </row>
    <row r="382" spans="1:9" ht="17.100000000000001" customHeight="1" x14ac:dyDescent="0.3">
      <c r="A382" s="110"/>
      <c r="B382" s="91"/>
      <c r="C382" s="85"/>
      <c r="D382" s="28">
        <v>2027</v>
      </c>
      <c r="E382" s="9">
        <f t="shared" si="90"/>
        <v>0</v>
      </c>
      <c r="F382" s="9">
        <v>0</v>
      </c>
      <c r="G382" s="9">
        <v>0</v>
      </c>
      <c r="H382" s="9">
        <v>0</v>
      </c>
      <c r="I382" s="9">
        <v>0</v>
      </c>
    </row>
    <row r="383" spans="1:9" ht="17.100000000000001" customHeight="1" x14ac:dyDescent="0.3">
      <c r="A383" s="110"/>
      <c r="B383" s="91"/>
      <c r="C383" s="74" t="s">
        <v>27</v>
      </c>
      <c r="D383" s="28" t="s">
        <v>5</v>
      </c>
      <c r="E383" s="9">
        <f>F383+G383+H383+I383</f>
        <v>374558.35</v>
      </c>
      <c r="F383" s="9">
        <f>SUM(F384:F387)</f>
        <v>0</v>
      </c>
      <c r="G383" s="9">
        <f t="shared" ref="G383:I383" si="92">SUM(G384:G387)</f>
        <v>333356.92</v>
      </c>
      <c r="H383" s="9">
        <f t="shared" si="92"/>
        <v>0</v>
      </c>
      <c r="I383" s="9">
        <f t="shared" si="92"/>
        <v>41201.43</v>
      </c>
    </row>
    <row r="384" spans="1:9" ht="17.100000000000001" customHeight="1" x14ac:dyDescent="0.3">
      <c r="A384" s="110"/>
      <c r="B384" s="91"/>
      <c r="C384" s="84"/>
      <c r="D384" s="28">
        <v>2024</v>
      </c>
      <c r="E384" s="9">
        <f t="shared" ref="E384:E387" si="93">F384+G384+H384+I384</f>
        <v>374558.35</v>
      </c>
      <c r="F384" s="9">
        <v>0</v>
      </c>
      <c r="G384" s="9">
        <v>333356.92</v>
      </c>
      <c r="H384" s="9">
        <v>0</v>
      </c>
      <c r="I384" s="9">
        <v>41201.43</v>
      </c>
    </row>
    <row r="385" spans="1:9" ht="17.100000000000001" customHeight="1" x14ac:dyDescent="0.3">
      <c r="A385" s="110"/>
      <c r="B385" s="91"/>
      <c r="C385" s="84"/>
      <c r="D385" s="28">
        <v>2025</v>
      </c>
      <c r="E385" s="9">
        <f t="shared" si="93"/>
        <v>0</v>
      </c>
      <c r="F385" s="9">
        <v>0</v>
      </c>
      <c r="G385" s="9">
        <v>0</v>
      </c>
      <c r="H385" s="9">
        <v>0</v>
      </c>
      <c r="I385" s="9">
        <v>0</v>
      </c>
    </row>
    <row r="386" spans="1:9" ht="17.100000000000001" customHeight="1" x14ac:dyDescent="0.3">
      <c r="A386" s="110"/>
      <c r="B386" s="91"/>
      <c r="C386" s="84"/>
      <c r="D386" s="28">
        <v>2026</v>
      </c>
      <c r="E386" s="9">
        <f t="shared" ref="E386" si="94">F386+G386+H386+I386</f>
        <v>0</v>
      </c>
      <c r="F386" s="9">
        <v>0</v>
      </c>
      <c r="G386" s="9">
        <v>0</v>
      </c>
      <c r="H386" s="9">
        <v>0</v>
      </c>
      <c r="I386" s="9">
        <v>0</v>
      </c>
    </row>
    <row r="387" spans="1:9" ht="17.100000000000001" customHeight="1" x14ac:dyDescent="0.3">
      <c r="A387" s="110"/>
      <c r="B387" s="91"/>
      <c r="C387" s="85"/>
      <c r="D387" s="28">
        <v>2027</v>
      </c>
      <c r="E387" s="9">
        <f t="shared" si="93"/>
        <v>0</v>
      </c>
      <c r="F387" s="9">
        <v>0</v>
      </c>
      <c r="G387" s="9">
        <v>0</v>
      </c>
      <c r="H387" s="9">
        <v>0</v>
      </c>
      <c r="I387" s="9">
        <v>0</v>
      </c>
    </row>
    <row r="388" spans="1:9" ht="17.100000000000001" customHeight="1" x14ac:dyDescent="0.3">
      <c r="A388" s="110"/>
      <c r="B388" s="91"/>
      <c r="C388" s="74" t="s">
        <v>28</v>
      </c>
      <c r="D388" s="28" t="s">
        <v>5</v>
      </c>
      <c r="E388" s="9">
        <f>F388+G388+H388+I388</f>
        <v>1815831.55</v>
      </c>
      <c r="F388" s="9">
        <f>SUM(F389:F392)</f>
        <v>0</v>
      </c>
      <c r="G388" s="9">
        <f t="shared" ref="G388:I388" si="95">SUM(G389:G392)</f>
        <v>1616090.04</v>
      </c>
      <c r="H388" s="9">
        <f t="shared" si="95"/>
        <v>0</v>
      </c>
      <c r="I388" s="9">
        <f t="shared" si="95"/>
        <v>199741.51</v>
      </c>
    </row>
    <row r="389" spans="1:9" ht="17.100000000000001" customHeight="1" x14ac:dyDescent="0.3">
      <c r="A389" s="110"/>
      <c r="B389" s="91"/>
      <c r="C389" s="84"/>
      <c r="D389" s="28">
        <v>2024</v>
      </c>
      <c r="E389" s="9">
        <f t="shared" ref="E389:E392" si="96">F389+G389+H389+I389</f>
        <v>1815831.55</v>
      </c>
      <c r="F389" s="9">
        <v>0</v>
      </c>
      <c r="G389" s="9">
        <v>1616090.04</v>
      </c>
      <c r="H389" s="9">
        <v>0</v>
      </c>
      <c r="I389" s="9">
        <v>199741.51</v>
      </c>
    </row>
    <row r="390" spans="1:9" ht="17.100000000000001" customHeight="1" x14ac:dyDescent="0.3">
      <c r="A390" s="110"/>
      <c r="B390" s="91"/>
      <c r="C390" s="84"/>
      <c r="D390" s="28">
        <v>2025</v>
      </c>
      <c r="E390" s="9">
        <f t="shared" si="96"/>
        <v>0</v>
      </c>
      <c r="F390" s="9">
        <v>0</v>
      </c>
      <c r="G390" s="9">
        <v>0</v>
      </c>
      <c r="H390" s="9">
        <v>0</v>
      </c>
      <c r="I390" s="9">
        <v>0</v>
      </c>
    </row>
    <row r="391" spans="1:9" ht="17.100000000000001" customHeight="1" x14ac:dyDescent="0.3">
      <c r="A391" s="110"/>
      <c r="B391" s="91"/>
      <c r="C391" s="84"/>
      <c r="D391" s="28">
        <v>2026</v>
      </c>
      <c r="E391" s="9">
        <f t="shared" ref="E391" si="97">F391+G391+H391+I391</f>
        <v>0</v>
      </c>
      <c r="F391" s="9">
        <v>0</v>
      </c>
      <c r="G391" s="9">
        <v>0</v>
      </c>
      <c r="H391" s="9">
        <v>0</v>
      </c>
      <c r="I391" s="9">
        <v>0</v>
      </c>
    </row>
    <row r="392" spans="1:9" ht="17.100000000000001" customHeight="1" x14ac:dyDescent="0.3">
      <c r="A392" s="110"/>
      <c r="B392" s="91"/>
      <c r="C392" s="85"/>
      <c r="D392" s="28">
        <v>2027</v>
      </c>
      <c r="E392" s="9">
        <f t="shared" si="96"/>
        <v>0</v>
      </c>
      <c r="F392" s="9">
        <v>0</v>
      </c>
      <c r="G392" s="9">
        <v>0</v>
      </c>
      <c r="H392" s="9">
        <v>0</v>
      </c>
      <c r="I392" s="9">
        <v>0</v>
      </c>
    </row>
    <row r="393" spans="1:9" ht="17.100000000000001" customHeight="1" x14ac:dyDescent="0.3">
      <c r="A393" s="110"/>
      <c r="B393" s="91"/>
      <c r="C393" s="74" t="s">
        <v>29</v>
      </c>
      <c r="D393" s="28" t="s">
        <v>5</v>
      </c>
      <c r="E393" s="9">
        <f>F393+G393+H393+I393</f>
        <v>408433</v>
      </c>
      <c r="F393" s="9">
        <f>SUM(F394:F397)</f>
        <v>0</v>
      </c>
      <c r="G393" s="9">
        <f>SUM(G394:G397)</f>
        <v>363505.36</v>
      </c>
      <c r="H393" s="9">
        <f>SUM(H394:H397)</f>
        <v>0</v>
      </c>
      <c r="I393" s="9">
        <f>SUM(I394:I397)</f>
        <v>44927.64</v>
      </c>
    </row>
    <row r="394" spans="1:9" ht="17.100000000000001" customHeight="1" x14ac:dyDescent="0.3">
      <c r="A394" s="110"/>
      <c r="B394" s="91"/>
      <c r="C394" s="84"/>
      <c r="D394" s="28">
        <v>2024</v>
      </c>
      <c r="E394" s="9">
        <f t="shared" ref="E394:E397" si="98">F394+G394+H394+I394</f>
        <v>408433</v>
      </c>
      <c r="F394" s="9">
        <v>0</v>
      </c>
      <c r="G394" s="9">
        <v>363505.36</v>
      </c>
      <c r="H394" s="9">
        <v>0</v>
      </c>
      <c r="I394" s="9">
        <v>44927.64</v>
      </c>
    </row>
    <row r="395" spans="1:9" ht="17.100000000000001" customHeight="1" x14ac:dyDescent="0.3">
      <c r="A395" s="110"/>
      <c r="B395" s="91"/>
      <c r="C395" s="84"/>
      <c r="D395" s="28">
        <v>2025</v>
      </c>
      <c r="E395" s="9">
        <f t="shared" si="98"/>
        <v>0</v>
      </c>
      <c r="F395" s="9">
        <v>0</v>
      </c>
      <c r="G395" s="9">
        <v>0</v>
      </c>
      <c r="H395" s="9">
        <v>0</v>
      </c>
      <c r="I395" s="9">
        <v>0</v>
      </c>
    </row>
    <row r="396" spans="1:9" ht="17.100000000000001" customHeight="1" x14ac:dyDescent="0.3">
      <c r="A396" s="110"/>
      <c r="B396" s="91"/>
      <c r="C396" s="84"/>
      <c r="D396" s="28">
        <v>2026</v>
      </c>
      <c r="E396" s="9">
        <f t="shared" ref="E396" si="99">F396+G396+H396+I396</f>
        <v>0</v>
      </c>
      <c r="F396" s="9">
        <v>0</v>
      </c>
      <c r="G396" s="9">
        <v>0</v>
      </c>
      <c r="H396" s="9">
        <v>0</v>
      </c>
      <c r="I396" s="9">
        <v>0</v>
      </c>
    </row>
    <row r="397" spans="1:9" ht="17.100000000000001" customHeight="1" x14ac:dyDescent="0.3">
      <c r="A397" s="111"/>
      <c r="B397" s="91"/>
      <c r="C397" s="85"/>
      <c r="D397" s="28">
        <v>2027</v>
      </c>
      <c r="E397" s="9">
        <f t="shared" si="98"/>
        <v>0</v>
      </c>
      <c r="F397" s="9">
        <v>0</v>
      </c>
      <c r="G397" s="9">
        <v>0</v>
      </c>
      <c r="H397" s="9">
        <v>0</v>
      </c>
      <c r="I397" s="9">
        <v>0</v>
      </c>
    </row>
    <row r="398" spans="1:9" ht="17.100000000000001" customHeight="1" x14ac:dyDescent="0.3">
      <c r="A398" s="29"/>
      <c r="B398" s="91"/>
      <c r="C398" s="86" t="s">
        <v>80</v>
      </c>
      <c r="D398" s="28">
        <v>2025</v>
      </c>
      <c r="E398" s="9">
        <f t="shared" ref="E398:E409" si="100">F398+G398+H398+I398</f>
        <v>2500000</v>
      </c>
      <c r="F398" s="9">
        <v>0</v>
      </c>
      <c r="G398" s="9">
        <v>2000000</v>
      </c>
      <c r="H398" s="9">
        <v>500000</v>
      </c>
      <c r="I398" s="9">
        <v>0</v>
      </c>
    </row>
    <row r="399" spans="1:9" ht="17.100000000000001" customHeight="1" x14ac:dyDescent="0.3">
      <c r="A399" s="29"/>
      <c r="B399" s="91"/>
      <c r="C399" s="87"/>
      <c r="D399" s="28">
        <v>2026</v>
      </c>
      <c r="E399" s="9">
        <f t="shared" si="100"/>
        <v>0</v>
      </c>
      <c r="F399" s="9">
        <v>0</v>
      </c>
      <c r="G399" s="9">
        <v>0</v>
      </c>
      <c r="H399" s="9">
        <v>0</v>
      </c>
      <c r="I399" s="9">
        <v>0</v>
      </c>
    </row>
    <row r="400" spans="1:9" ht="17.100000000000001" customHeight="1" x14ac:dyDescent="0.3">
      <c r="A400" s="29"/>
      <c r="B400" s="91"/>
      <c r="C400" s="87"/>
      <c r="D400" s="28">
        <v>2027</v>
      </c>
      <c r="E400" s="9">
        <f t="shared" si="100"/>
        <v>0</v>
      </c>
      <c r="F400" s="9">
        <v>0</v>
      </c>
      <c r="G400" s="9">
        <v>0</v>
      </c>
      <c r="H400" s="9">
        <v>0</v>
      </c>
      <c r="I400" s="9">
        <v>0</v>
      </c>
    </row>
    <row r="401" spans="1:9" ht="17.100000000000001" customHeight="1" x14ac:dyDescent="0.3">
      <c r="A401" s="29"/>
      <c r="B401" s="91"/>
      <c r="C401" s="88" t="s">
        <v>81</v>
      </c>
      <c r="D401" s="28">
        <v>2025</v>
      </c>
      <c r="E401" s="9">
        <f t="shared" si="100"/>
        <v>1760000</v>
      </c>
      <c r="F401" s="9">
        <v>0</v>
      </c>
      <c r="G401" s="9">
        <v>1584000</v>
      </c>
      <c r="H401" s="9">
        <v>176000</v>
      </c>
      <c r="I401" s="9">
        <v>0</v>
      </c>
    </row>
    <row r="402" spans="1:9" ht="17.100000000000001" customHeight="1" x14ac:dyDescent="0.3">
      <c r="A402" s="29"/>
      <c r="B402" s="91"/>
      <c r="C402" s="89"/>
      <c r="D402" s="28">
        <v>2026</v>
      </c>
      <c r="E402" s="9">
        <f t="shared" si="100"/>
        <v>0</v>
      </c>
      <c r="F402" s="9">
        <v>0</v>
      </c>
      <c r="G402" s="9">
        <v>0</v>
      </c>
      <c r="H402" s="9">
        <v>0</v>
      </c>
      <c r="I402" s="9">
        <v>0</v>
      </c>
    </row>
    <row r="403" spans="1:9" ht="17.100000000000001" customHeight="1" x14ac:dyDescent="0.3">
      <c r="A403" s="29"/>
      <c r="B403" s="91"/>
      <c r="C403" s="89"/>
      <c r="D403" s="28">
        <v>2027</v>
      </c>
      <c r="E403" s="9">
        <f t="shared" si="100"/>
        <v>0</v>
      </c>
      <c r="F403" s="9">
        <v>0</v>
      </c>
      <c r="G403" s="9">
        <v>0</v>
      </c>
      <c r="H403" s="9">
        <v>0</v>
      </c>
      <c r="I403" s="9">
        <v>0</v>
      </c>
    </row>
    <row r="404" spans="1:9" ht="17.100000000000001" customHeight="1" x14ac:dyDescent="0.3">
      <c r="A404" s="29"/>
      <c r="B404" s="91"/>
      <c r="C404" s="86" t="s">
        <v>82</v>
      </c>
      <c r="D404" s="28">
        <v>2025</v>
      </c>
      <c r="E404" s="9">
        <f t="shared" si="100"/>
        <v>1200000</v>
      </c>
      <c r="F404" s="9">
        <v>0</v>
      </c>
      <c r="G404" s="9">
        <v>1080000</v>
      </c>
      <c r="H404" s="9">
        <v>120000</v>
      </c>
      <c r="I404" s="9">
        <v>0</v>
      </c>
    </row>
    <row r="405" spans="1:9" ht="17.100000000000001" customHeight="1" x14ac:dyDescent="0.3">
      <c r="A405" s="29"/>
      <c r="B405" s="91"/>
      <c r="C405" s="86"/>
      <c r="D405" s="28">
        <v>2026</v>
      </c>
      <c r="E405" s="9">
        <f t="shared" si="100"/>
        <v>0</v>
      </c>
      <c r="F405" s="9">
        <v>0</v>
      </c>
      <c r="G405" s="9">
        <v>0</v>
      </c>
      <c r="H405" s="9">
        <v>0</v>
      </c>
      <c r="I405" s="9">
        <v>0</v>
      </c>
    </row>
    <row r="406" spans="1:9" ht="20.25" customHeight="1" x14ac:dyDescent="0.3">
      <c r="A406" s="29"/>
      <c r="B406" s="91"/>
      <c r="C406" s="86"/>
      <c r="D406" s="28">
        <v>2027</v>
      </c>
      <c r="E406" s="9">
        <f t="shared" si="100"/>
        <v>0</v>
      </c>
      <c r="F406" s="9">
        <v>0</v>
      </c>
      <c r="G406" s="9">
        <v>0</v>
      </c>
      <c r="H406" s="9">
        <v>0</v>
      </c>
      <c r="I406" s="9">
        <v>0</v>
      </c>
    </row>
    <row r="407" spans="1:9" ht="17.100000000000001" customHeight="1" x14ac:dyDescent="0.3">
      <c r="A407" s="29"/>
      <c r="B407" s="91"/>
      <c r="C407" s="86" t="s">
        <v>83</v>
      </c>
      <c r="D407" s="28">
        <v>2025</v>
      </c>
      <c r="E407" s="9">
        <f t="shared" si="100"/>
        <v>2000000</v>
      </c>
      <c r="F407" s="9">
        <v>0</v>
      </c>
      <c r="G407" s="9">
        <v>1800000</v>
      </c>
      <c r="H407" s="9">
        <v>200000</v>
      </c>
      <c r="I407" s="9">
        <v>0</v>
      </c>
    </row>
    <row r="408" spans="1:9" ht="17.100000000000001" customHeight="1" x14ac:dyDescent="0.3">
      <c r="A408" s="29"/>
      <c r="B408" s="91"/>
      <c r="C408" s="86"/>
      <c r="D408" s="28">
        <v>2026</v>
      </c>
      <c r="E408" s="9">
        <f t="shared" si="100"/>
        <v>0</v>
      </c>
      <c r="F408" s="9">
        <v>0</v>
      </c>
      <c r="G408" s="9">
        <v>0</v>
      </c>
      <c r="H408" s="9">
        <v>0</v>
      </c>
      <c r="I408" s="9">
        <v>0</v>
      </c>
    </row>
    <row r="409" spans="1:9" ht="21.75" customHeight="1" x14ac:dyDescent="0.3">
      <c r="A409" s="29"/>
      <c r="B409" s="91"/>
      <c r="C409" s="74"/>
      <c r="D409" s="26">
        <v>2027</v>
      </c>
      <c r="E409" s="23">
        <f t="shared" si="100"/>
        <v>0</v>
      </c>
      <c r="F409" s="23">
        <v>0</v>
      </c>
      <c r="G409" s="23">
        <v>0</v>
      </c>
      <c r="H409" s="23">
        <v>0</v>
      </c>
      <c r="I409" s="23">
        <v>0</v>
      </c>
    </row>
    <row r="410" spans="1:9" ht="17.100000000000001" customHeight="1" x14ac:dyDescent="0.3">
      <c r="A410" s="30" t="s">
        <v>67</v>
      </c>
      <c r="B410" s="31"/>
      <c r="C410" s="32"/>
      <c r="D410" s="11" t="s">
        <v>5</v>
      </c>
      <c r="E410" s="9">
        <f>F410+G410+H410+I410</f>
        <v>82675723.75</v>
      </c>
      <c r="F410" s="9">
        <f t="shared" ref="F410:I415" si="101">F160+F170+F180+F190+F200+F210+F220+F230+F240+F250+F260+F270+F280+F290+F300+F310+F320+F330+F340</f>
        <v>0</v>
      </c>
      <c r="G410" s="9">
        <f>SUM(G411:G419)</f>
        <v>74342148.069999993</v>
      </c>
      <c r="H410" s="9">
        <f>SUM(H411:H419)</f>
        <v>1219000</v>
      </c>
      <c r="I410" s="9">
        <f>SUM(I411:I419)</f>
        <v>7114575.6799999997</v>
      </c>
    </row>
    <row r="411" spans="1:9" ht="17.100000000000001" customHeight="1" x14ac:dyDescent="0.3">
      <c r="A411" s="33"/>
      <c r="B411" s="34"/>
      <c r="C411" s="35"/>
      <c r="D411" s="28">
        <v>2019</v>
      </c>
      <c r="E411" s="9">
        <f>F411+G411+H411+I411</f>
        <v>10753260.07</v>
      </c>
      <c r="F411" s="9">
        <f t="shared" si="101"/>
        <v>0</v>
      </c>
      <c r="G411" s="9">
        <f t="shared" si="101"/>
        <v>9248393.9299999997</v>
      </c>
      <c r="H411" s="9">
        <f t="shared" si="101"/>
        <v>0</v>
      </c>
      <c r="I411" s="9">
        <f t="shared" si="101"/>
        <v>1504866.14</v>
      </c>
    </row>
    <row r="412" spans="1:9" ht="17.100000000000001" customHeight="1" x14ac:dyDescent="0.3">
      <c r="A412" s="33"/>
      <c r="B412" s="34"/>
      <c r="C412" s="35"/>
      <c r="D412" s="28">
        <v>2020</v>
      </c>
      <c r="E412" s="9">
        <f t="shared" ref="E412:E419" si="102">F412+G412+H412+I412</f>
        <v>16666700</v>
      </c>
      <c r="F412" s="9">
        <f t="shared" si="101"/>
        <v>0</v>
      </c>
      <c r="G412" s="9">
        <f t="shared" si="101"/>
        <v>15000000</v>
      </c>
      <c r="H412" s="9">
        <f t="shared" si="101"/>
        <v>0</v>
      </c>
      <c r="I412" s="9">
        <f t="shared" si="101"/>
        <v>1666700</v>
      </c>
    </row>
    <row r="413" spans="1:9" ht="17.100000000000001" customHeight="1" x14ac:dyDescent="0.3">
      <c r="A413" s="33"/>
      <c r="B413" s="34"/>
      <c r="C413" s="35"/>
      <c r="D413" s="28">
        <v>2021</v>
      </c>
      <c r="E413" s="9">
        <f>F413+G413+H413+I413</f>
        <v>3725375.71</v>
      </c>
      <c r="F413" s="9">
        <f t="shared" si="101"/>
        <v>0</v>
      </c>
      <c r="G413" s="9">
        <f t="shared" si="101"/>
        <v>3352838.13</v>
      </c>
      <c r="H413" s="9">
        <f t="shared" si="101"/>
        <v>0</v>
      </c>
      <c r="I413" s="9">
        <f t="shared" si="101"/>
        <v>372537.58</v>
      </c>
    </row>
    <row r="414" spans="1:9" ht="17.100000000000001" customHeight="1" x14ac:dyDescent="0.3">
      <c r="A414" s="33"/>
      <c r="B414" s="34"/>
      <c r="C414" s="35"/>
      <c r="D414" s="28">
        <v>2022</v>
      </c>
      <c r="E414" s="9">
        <f t="shared" si="102"/>
        <v>16553802.93</v>
      </c>
      <c r="F414" s="9">
        <f t="shared" si="101"/>
        <v>0</v>
      </c>
      <c r="G414" s="9">
        <f t="shared" si="101"/>
        <v>14898419.66</v>
      </c>
      <c r="H414" s="9">
        <f t="shared" si="101"/>
        <v>0</v>
      </c>
      <c r="I414" s="9">
        <f t="shared" si="101"/>
        <v>1655383.27</v>
      </c>
    </row>
    <row r="415" spans="1:9" ht="17.100000000000001" customHeight="1" x14ac:dyDescent="0.3">
      <c r="A415" s="33"/>
      <c r="B415" s="34"/>
      <c r="C415" s="35"/>
      <c r="D415" s="28">
        <v>2023</v>
      </c>
      <c r="E415" s="9">
        <f>F415+G415+H415+I415</f>
        <v>6208726.0999999996</v>
      </c>
      <c r="F415" s="9">
        <f t="shared" si="101"/>
        <v>0</v>
      </c>
      <c r="G415" s="9">
        <f t="shared" si="101"/>
        <v>6113166.21</v>
      </c>
      <c r="H415" s="9">
        <f t="shared" si="101"/>
        <v>0</v>
      </c>
      <c r="I415" s="9">
        <f t="shared" si="101"/>
        <v>95559.89</v>
      </c>
    </row>
    <row r="416" spans="1:9" ht="17.100000000000001" customHeight="1" x14ac:dyDescent="0.3">
      <c r="A416" s="33"/>
      <c r="B416" s="34"/>
      <c r="C416" s="35"/>
      <c r="D416" s="28">
        <v>2024</v>
      </c>
      <c r="E416" s="9">
        <f>F416+G416+H416+I416</f>
        <v>6242341.9400000004</v>
      </c>
      <c r="F416" s="9">
        <f>F166+F176+F186+F196+F206+F216+F226+F236+F246+F256+F266+F276+F286+F296+F306+F316+F326+F336+F346+F369+F374+F379+F384+F389+F394</f>
        <v>0</v>
      </c>
      <c r="G416" s="9">
        <f>G166+G176+G186+G196+G206+G216+G226+G236+G246+G256+G266+G276+G286+G296+G306+G316+G326+G336+G346+G369+G374+G379+G384+G389+G394</f>
        <v>5555710.1000000006</v>
      </c>
      <c r="H416" s="9">
        <f>H166+H176+H186+H196+H206+H216+H226+H236+H246+H256+H266+H276+H286+H296+H306+H316+H326+H336+H346+H369+H374+H379+H384+H389+H394</f>
        <v>223000</v>
      </c>
      <c r="I416" s="9">
        <f>I166+I176+I186+I196+I206+I216+I226+I236+I246+I256+I266+I276+I286+I296+I306+I316+I326+I336+I346+I369+I374+I379+I384+I389+I394</f>
        <v>463631.84</v>
      </c>
    </row>
    <row r="417" spans="1:9" ht="17.100000000000001" customHeight="1" x14ac:dyDescent="0.3">
      <c r="A417" s="33"/>
      <c r="B417" s="34"/>
      <c r="C417" s="35"/>
      <c r="D417" s="28">
        <v>2025</v>
      </c>
      <c r="E417" s="9">
        <f>F417+G417+H417+I417</f>
        <v>22525517</v>
      </c>
      <c r="F417" s="9">
        <f>F167+F177+F187+F197+F207+F217+F227+F237+F247+F257+F267+F277+F287+F297+F307+F317+F327+F337+F347+F370+F375+F380+F385+F390+F395</f>
        <v>0</v>
      </c>
      <c r="G417" s="9">
        <f>G167+G177+G187+G197+G207+G217+G227+G237+G247+G257+G267+G277+G287+G297+G307+G317+G327+G337+G347+G370+G375+G380+G385+G390+G395+G398+G401+G407+G404+G365+G362+G359+G356+G353+G350</f>
        <v>20173620.039999999</v>
      </c>
      <c r="H417" s="9">
        <f>H167+H177+H187+H197+H207+H217+H227+H237+H247+H257+H267+H277+H287+H297+H307+H317+H327+H337+H347+H370+H375+H380+H385+H390+H395+H398+H401+H407+H404+H365+H362+H359+H356+H353+H350</f>
        <v>996000</v>
      </c>
      <c r="I417" s="9">
        <f>I167+I177+I187+I197+I207+I217+I227+I237+I247+I257+I267+I277+I287+I297+I307+I317+I327+I337+I347+I370+I375+I380+I385+I390+I395+I398+I401+I407+I404+I365+I362+I359+I356+I353+I350</f>
        <v>1355896.96</v>
      </c>
    </row>
    <row r="418" spans="1:9" ht="17.100000000000001" customHeight="1" x14ac:dyDescent="0.3">
      <c r="A418" s="33"/>
      <c r="B418" s="34"/>
      <c r="C418" s="35"/>
      <c r="D418" s="28">
        <v>2026</v>
      </c>
      <c r="E418" s="9">
        <f t="shared" ref="E418" si="103">F418+G418+H418+I418</f>
        <v>0</v>
      </c>
      <c r="F418" s="9">
        <f>F168+F178+F188+F198+F208+F218+F228+F238+F248+F258+F268+F278+F288+F298+F308+F318+F328+F338+F348+F371+F376+F381+F386+F391+F396</f>
        <v>0</v>
      </c>
      <c r="G418" s="9">
        <f>G168+G178+G188+G198+G208+G218+G228+G238+G248+G258+G268+G278+G288+G298+G308+G318+G328+G338+G348+G371+G376+G381+G386+G391+G396+G399+G402+G405+G408+G366+G363+G360+G357+G354+G351</f>
        <v>0</v>
      </c>
      <c r="H418" s="9">
        <f>H168+H178+H188+H198+H208+H218+H228+H238+H248+H258+H268+H278+H288+H298+H308+H318+H328+H338+H348+H371+H376+H381+H386+H391+H396</f>
        <v>0</v>
      </c>
      <c r="I418" s="9">
        <f>I168+I178+I188+I198+I208+I218+I228+I238+I248+I258+I268+I278+I288+I298+I308+I318+I328+I338+I348+I371+I376+I381+I386+I391+I396</f>
        <v>0</v>
      </c>
    </row>
    <row r="419" spans="1:9" ht="17.100000000000001" customHeight="1" x14ac:dyDescent="0.3">
      <c r="A419" s="53"/>
      <c r="B419" s="54"/>
      <c r="C419" s="55"/>
      <c r="D419" s="28">
        <v>2027</v>
      </c>
      <c r="E419" s="9">
        <f t="shared" si="102"/>
        <v>0</v>
      </c>
      <c r="F419" s="9">
        <f>F169+F179+F189+F199+F209+F219+F229+F239+F249+F259+F269+F279+F289+F299+F309+F319+F329+F339+F349+F372+F377+F382+F387+F392+F397</f>
        <v>0</v>
      </c>
      <c r="G419" s="9">
        <f>G169+G179+G189+G199+G209+G219+G229+G239+G249+G259+G269+G279+G289+G299+G309+G319+G329+G339+G349+G372+G377+G382+G387+G392+G397+G400+G403+G406+G409+G367+G364+G361+G358+G355+G352</f>
        <v>0</v>
      </c>
      <c r="H419" s="9">
        <f>H169+H179+H189+H199+H209+H219+H229+H239+H249+H259+H269+H279+H289+H299+H309+H319+H329+H339+H349+H372+H377+H382+H387+H392+H397</f>
        <v>0</v>
      </c>
      <c r="I419" s="9">
        <f>I169+I179+I189+I199+I209+I219+I229+I239+I249+I259+I269+I279+I289+I299+I309+I319+I329+I339+I349+I372+I377+I382+I387+I392+I397</f>
        <v>0</v>
      </c>
    </row>
    <row r="420" spans="1:9" ht="33.75" customHeight="1" x14ac:dyDescent="0.3">
      <c r="A420" s="61" t="s">
        <v>93</v>
      </c>
      <c r="B420" s="62"/>
      <c r="C420" s="62"/>
      <c r="D420" s="62"/>
      <c r="E420" s="62"/>
      <c r="F420" s="62"/>
      <c r="G420" s="62"/>
      <c r="H420" s="62"/>
      <c r="I420" s="63"/>
    </row>
    <row r="421" spans="1:9" ht="19.5" customHeight="1" x14ac:dyDescent="0.3">
      <c r="A421" s="108"/>
      <c r="B421" s="107" t="s">
        <v>92</v>
      </c>
      <c r="C421" s="30" t="s">
        <v>91</v>
      </c>
      <c r="D421" s="24" t="s">
        <v>5</v>
      </c>
      <c r="E421" s="25">
        <f>SUM(E422:E424)</f>
        <v>11000570</v>
      </c>
      <c r="F421" s="25">
        <f>SUM(F422:F424)</f>
        <v>9500000</v>
      </c>
      <c r="G421" s="25">
        <f>SUM(G422:G424)</f>
        <v>500000</v>
      </c>
      <c r="H421" s="25">
        <f>SUM(H422:H424)</f>
        <v>0</v>
      </c>
      <c r="I421" s="25">
        <f>SUM(I422:I424)</f>
        <v>1000570</v>
      </c>
    </row>
    <row r="422" spans="1:9" ht="35.25" customHeight="1" x14ac:dyDescent="0.3">
      <c r="A422" s="109"/>
      <c r="B422" s="107"/>
      <c r="C422" s="33"/>
      <c r="D422" s="24">
        <v>2025</v>
      </c>
      <c r="E422" s="25">
        <f>SUM(F422:I422)</f>
        <v>11000570</v>
      </c>
      <c r="F422" s="25">
        <v>9500000</v>
      </c>
      <c r="G422" s="25">
        <v>500000</v>
      </c>
      <c r="H422" s="25">
        <v>0</v>
      </c>
      <c r="I422" s="25">
        <v>1000570</v>
      </c>
    </row>
    <row r="423" spans="1:9" ht="35.25" customHeight="1" x14ac:dyDescent="0.3">
      <c r="A423" s="109"/>
      <c r="B423" s="107"/>
      <c r="C423" s="33"/>
      <c r="D423" s="24">
        <v>2026</v>
      </c>
      <c r="E423" s="25">
        <f t="shared" ref="E423:E424" si="104">SUM(F423:I423)</f>
        <v>0</v>
      </c>
      <c r="F423" s="25">
        <f t="shared" ref="F423:F424" si="105">SUM(G423:J423)</f>
        <v>0</v>
      </c>
      <c r="G423" s="25">
        <f>SUM(H423:J423)</f>
        <v>0</v>
      </c>
      <c r="H423" s="25">
        <f>SUM(I423:J423)</f>
        <v>0</v>
      </c>
      <c r="I423" s="25">
        <f>SUM(J423:J423)</f>
        <v>0</v>
      </c>
    </row>
    <row r="424" spans="1:9" ht="28.5" customHeight="1" x14ac:dyDescent="0.3">
      <c r="A424" s="109"/>
      <c r="B424" s="107"/>
      <c r="C424" s="33"/>
      <c r="D424" s="24">
        <v>2027</v>
      </c>
      <c r="E424" s="25">
        <f t="shared" si="104"/>
        <v>0</v>
      </c>
      <c r="F424" s="25">
        <f t="shared" si="105"/>
        <v>0</v>
      </c>
      <c r="G424" s="25">
        <f>SUM(H424:J424)</f>
        <v>0</v>
      </c>
      <c r="H424" s="25">
        <f>SUM(I424:J424)</f>
        <v>0</v>
      </c>
      <c r="I424" s="25">
        <f>SUM(J424:J424)</f>
        <v>0</v>
      </c>
    </row>
    <row r="425" spans="1:9" ht="18" customHeight="1" x14ac:dyDescent="0.3">
      <c r="A425" s="30" t="s">
        <v>94</v>
      </c>
      <c r="B425" s="31"/>
      <c r="C425" s="32"/>
      <c r="D425" s="24" t="s">
        <v>5</v>
      </c>
      <c r="E425" s="25">
        <f>SUM(E426:E428)</f>
        <v>11000570</v>
      </c>
      <c r="F425" s="25">
        <f>SUM(F426:F428)</f>
        <v>9500000</v>
      </c>
      <c r="G425" s="25">
        <f>SUM(G426:G428)</f>
        <v>500000</v>
      </c>
      <c r="H425" s="25">
        <f>SUM(H426:H428)</f>
        <v>0</v>
      </c>
      <c r="I425" s="25">
        <f>SUM(I426:I428)</f>
        <v>1000570</v>
      </c>
    </row>
    <row r="426" spans="1:9" ht="17.25" customHeight="1" x14ac:dyDescent="0.3">
      <c r="A426" s="33"/>
      <c r="B426" s="34"/>
      <c r="C426" s="35"/>
      <c r="D426" s="24">
        <v>2025</v>
      </c>
      <c r="E426" s="25">
        <f>E422</f>
        <v>11000570</v>
      </c>
      <c r="F426" s="25">
        <f>F422</f>
        <v>9500000</v>
      </c>
      <c r="G426" s="25">
        <f>G422</f>
        <v>500000</v>
      </c>
      <c r="H426" s="25">
        <f>H422</f>
        <v>0</v>
      </c>
      <c r="I426" s="25">
        <f>I422</f>
        <v>1000570</v>
      </c>
    </row>
    <row r="427" spans="1:9" ht="17.25" customHeight="1" x14ac:dyDescent="0.3">
      <c r="A427" s="33"/>
      <c r="B427" s="34"/>
      <c r="C427" s="35"/>
      <c r="D427" s="24">
        <v>2026</v>
      </c>
      <c r="E427" s="25">
        <v>0</v>
      </c>
      <c r="F427" s="25">
        <v>0</v>
      </c>
      <c r="G427" s="25">
        <v>0</v>
      </c>
      <c r="H427" s="25">
        <v>0</v>
      </c>
      <c r="I427" s="25">
        <v>0</v>
      </c>
    </row>
    <row r="428" spans="1:9" ht="15.75" customHeight="1" x14ac:dyDescent="0.3">
      <c r="A428" s="33"/>
      <c r="B428" s="34"/>
      <c r="C428" s="35"/>
      <c r="D428" s="24">
        <v>2027</v>
      </c>
      <c r="E428" s="25">
        <v>0</v>
      </c>
      <c r="F428" s="25">
        <v>0</v>
      </c>
      <c r="G428" s="25">
        <v>0</v>
      </c>
      <c r="H428" s="25">
        <v>0</v>
      </c>
      <c r="I428" s="25">
        <v>0</v>
      </c>
    </row>
    <row r="429" spans="1:9" ht="17.100000000000001" customHeight="1" x14ac:dyDescent="0.3">
      <c r="A429" s="30" t="s">
        <v>68</v>
      </c>
      <c r="B429" s="31"/>
      <c r="C429" s="32"/>
      <c r="D429" s="11" t="s">
        <v>5</v>
      </c>
      <c r="E429" s="9">
        <f>F429+G429+H429+I429</f>
        <v>877950</v>
      </c>
      <c r="F429" s="9">
        <f>SUM(F430:F438)</f>
        <v>0</v>
      </c>
      <c r="G429" s="9">
        <f t="shared" ref="G429:I429" si="106">SUM(G430:G438)</f>
        <v>780400</v>
      </c>
      <c r="H429" s="9">
        <f t="shared" si="106"/>
        <v>0</v>
      </c>
      <c r="I429" s="9">
        <f t="shared" si="106"/>
        <v>97550</v>
      </c>
    </row>
    <row r="430" spans="1:9" ht="17.100000000000001" customHeight="1" x14ac:dyDescent="0.3">
      <c r="A430" s="33"/>
      <c r="B430" s="34"/>
      <c r="C430" s="35"/>
      <c r="D430" s="28">
        <v>2019</v>
      </c>
      <c r="E430" s="9">
        <f t="shared" ref="E430:E438" si="107">F430+G430+H430+I430</f>
        <v>0</v>
      </c>
      <c r="F430" s="9">
        <f t="shared" ref="F430:I438" si="108">F18</f>
        <v>0</v>
      </c>
      <c r="G430" s="9">
        <f t="shared" si="108"/>
        <v>0</v>
      </c>
      <c r="H430" s="9">
        <f t="shared" si="108"/>
        <v>0</v>
      </c>
      <c r="I430" s="9">
        <f t="shared" si="108"/>
        <v>0</v>
      </c>
    </row>
    <row r="431" spans="1:9" ht="17.100000000000001" customHeight="1" x14ac:dyDescent="0.3">
      <c r="A431" s="33"/>
      <c r="B431" s="34"/>
      <c r="C431" s="35"/>
      <c r="D431" s="28">
        <v>2020</v>
      </c>
      <c r="E431" s="9">
        <f t="shared" si="107"/>
        <v>0</v>
      </c>
      <c r="F431" s="9">
        <f t="shared" si="108"/>
        <v>0</v>
      </c>
      <c r="G431" s="9">
        <f t="shared" si="108"/>
        <v>0</v>
      </c>
      <c r="H431" s="9">
        <f t="shared" si="108"/>
        <v>0</v>
      </c>
      <c r="I431" s="9">
        <f t="shared" si="108"/>
        <v>0</v>
      </c>
    </row>
    <row r="432" spans="1:9" ht="17.100000000000001" customHeight="1" x14ac:dyDescent="0.3">
      <c r="A432" s="33"/>
      <c r="B432" s="34"/>
      <c r="C432" s="35"/>
      <c r="D432" s="28">
        <v>2021</v>
      </c>
      <c r="E432" s="9">
        <f>F432+G432+H432+I432</f>
        <v>877950</v>
      </c>
      <c r="F432" s="9">
        <f t="shared" si="108"/>
        <v>0</v>
      </c>
      <c r="G432" s="9">
        <f t="shared" si="108"/>
        <v>780400</v>
      </c>
      <c r="H432" s="9">
        <f t="shared" si="108"/>
        <v>0</v>
      </c>
      <c r="I432" s="9">
        <f t="shared" si="108"/>
        <v>97550</v>
      </c>
    </row>
    <row r="433" spans="1:10" ht="17.100000000000001" customHeight="1" x14ac:dyDescent="0.3">
      <c r="A433" s="33"/>
      <c r="B433" s="34"/>
      <c r="C433" s="35"/>
      <c r="D433" s="28">
        <v>2022</v>
      </c>
      <c r="E433" s="9">
        <f t="shared" si="107"/>
        <v>0</v>
      </c>
      <c r="F433" s="9">
        <f t="shared" si="108"/>
        <v>0</v>
      </c>
      <c r="G433" s="9">
        <f t="shared" si="108"/>
        <v>0</v>
      </c>
      <c r="H433" s="9">
        <f t="shared" si="108"/>
        <v>0</v>
      </c>
      <c r="I433" s="9">
        <f t="shared" si="108"/>
        <v>0</v>
      </c>
    </row>
    <row r="434" spans="1:10" ht="17.100000000000001" customHeight="1" x14ac:dyDescent="0.3">
      <c r="A434" s="33"/>
      <c r="B434" s="34"/>
      <c r="C434" s="35"/>
      <c r="D434" s="28">
        <v>2023</v>
      </c>
      <c r="E434" s="9">
        <f t="shared" si="107"/>
        <v>0</v>
      </c>
      <c r="F434" s="9">
        <f t="shared" si="108"/>
        <v>0</v>
      </c>
      <c r="G434" s="9">
        <f t="shared" si="108"/>
        <v>0</v>
      </c>
      <c r="H434" s="9">
        <f t="shared" si="108"/>
        <v>0</v>
      </c>
      <c r="I434" s="9">
        <f t="shared" si="108"/>
        <v>0</v>
      </c>
    </row>
    <row r="435" spans="1:10" ht="17.100000000000001" customHeight="1" x14ac:dyDescent="0.3">
      <c r="A435" s="33"/>
      <c r="B435" s="34"/>
      <c r="C435" s="35"/>
      <c r="D435" s="28">
        <v>2024</v>
      </c>
      <c r="E435" s="9">
        <f t="shared" si="107"/>
        <v>0</v>
      </c>
      <c r="F435" s="9">
        <f t="shared" si="108"/>
        <v>0</v>
      </c>
      <c r="G435" s="9">
        <f t="shared" si="108"/>
        <v>0</v>
      </c>
      <c r="H435" s="9">
        <f t="shared" si="108"/>
        <v>0</v>
      </c>
      <c r="I435" s="9">
        <f t="shared" si="108"/>
        <v>0</v>
      </c>
    </row>
    <row r="436" spans="1:10" ht="17.100000000000001" customHeight="1" x14ac:dyDescent="0.3">
      <c r="A436" s="33"/>
      <c r="B436" s="34"/>
      <c r="C436" s="35"/>
      <c r="D436" s="28">
        <v>2025</v>
      </c>
      <c r="E436" s="9">
        <f t="shared" ref="E436:E437" si="109">F436+G436+H436+I436</f>
        <v>0</v>
      </c>
      <c r="F436" s="9">
        <f t="shared" si="108"/>
        <v>0</v>
      </c>
      <c r="G436" s="9">
        <f t="shared" si="108"/>
        <v>0</v>
      </c>
      <c r="H436" s="9">
        <f t="shared" si="108"/>
        <v>0</v>
      </c>
      <c r="I436" s="9">
        <f t="shared" si="108"/>
        <v>0</v>
      </c>
    </row>
    <row r="437" spans="1:10" ht="17.100000000000001" customHeight="1" x14ac:dyDescent="0.3">
      <c r="A437" s="33"/>
      <c r="B437" s="34"/>
      <c r="C437" s="35"/>
      <c r="D437" s="28">
        <v>2026</v>
      </c>
      <c r="E437" s="9">
        <f t="shared" si="109"/>
        <v>0</v>
      </c>
      <c r="F437" s="9">
        <f t="shared" si="108"/>
        <v>0</v>
      </c>
      <c r="G437" s="9">
        <f t="shared" si="108"/>
        <v>0</v>
      </c>
      <c r="H437" s="9">
        <f t="shared" si="108"/>
        <v>0</v>
      </c>
      <c r="I437" s="9">
        <f t="shared" si="108"/>
        <v>0</v>
      </c>
    </row>
    <row r="438" spans="1:10" ht="17.100000000000001" customHeight="1" x14ac:dyDescent="0.3">
      <c r="A438" s="53"/>
      <c r="B438" s="54"/>
      <c r="C438" s="55"/>
      <c r="D438" s="28">
        <v>2027</v>
      </c>
      <c r="E438" s="9">
        <f t="shared" si="107"/>
        <v>0</v>
      </c>
      <c r="F438" s="9">
        <f t="shared" si="108"/>
        <v>0</v>
      </c>
      <c r="G438" s="9">
        <f t="shared" si="108"/>
        <v>0</v>
      </c>
      <c r="H438" s="9">
        <f t="shared" si="108"/>
        <v>0</v>
      </c>
      <c r="I438" s="9">
        <f t="shared" si="108"/>
        <v>0</v>
      </c>
    </row>
    <row r="439" spans="1:10" s="13" customFormat="1" ht="17.100000000000001" customHeight="1" x14ac:dyDescent="0.3">
      <c r="A439" s="30" t="s">
        <v>69</v>
      </c>
      <c r="B439" s="31"/>
      <c r="C439" s="32"/>
      <c r="D439" s="28" t="s">
        <v>5</v>
      </c>
      <c r="E439" s="9">
        <f>F439+G439+H439+I439</f>
        <v>2834122604.1300001</v>
      </c>
      <c r="F439" s="9">
        <f>SUM(F440:F448)</f>
        <v>632910650</v>
      </c>
      <c r="G439" s="9">
        <f t="shared" ref="G439:I439" si="110">SUM(G440:G448)</f>
        <v>1887900207.8299999</v>
      </c>
      <c r="H439" s="9">
        <f t="shared" si="110"/>
        <v>500000</v>
      </c>
      <c r="I439" s="9">
        <f t="shared" si="110"/>
        <v>312811746.30000001</v>
      </c>
      <c r="J439" s="4"/>
    </row>
    <row r="440" spans="1:10" s="13" customFormat="1" ht="17.100000000000001" customHeight="1" x14ac:dyDescent="0.3">
      <c r="A440" s="33"/>
      <c r="B440" s="34"/>
      <c r="C440" s="35"/>
      <c r="D440" s="28">
        <v>2019</v>
      </c>
      <c r="E440" s="9">
        <f>F440+G440+H440+I440</f>
        <v>178103749.91999999</v>
      </c>
      <c r="F440" s="9">
        <f t="shared" ref="F440:I445" si="111">F79+F100+F110+F120+F130+F161</f>
        <v>56918800</v>
      </c>
      <c r="G440" s="9">
        <f t="shared" si="111"/>
        <v>97857307.829999998</v>
      </c>
      <c r="H440" s="9">
        <f t="shared" si="111"/>
        <v>0</v>
      </c>
      <c r="I440" s="9">
        <f t="shared" si="111"/>
        <v>23327642.09</v>
      </c>
      <c r="J440" s="4"/>
    </row>
    <row r="441" spans="1:10" s="13" customFormat="1" ht="17.100000000000001" customHeight="1" x14ac:dyDescent="0.3">
      <c r="A441" s="33"/>
      <c r="B441" s="34"/>
      <c r="C441" s="35"/>
      <c r="D441" s="28">
        <v>2020</v>
      </c>
      <c r="E441" s="9">
        <f t="shared" ref="E441:E483" si="112">F441+G441+H441+I441</f>
        <v>241278914.24000001</v>
      </c>
      <c r="F441" s="9">
        <f t="shared" si="111"/>
        <v>206687400</v>
      </c>
      <c r="G441" s="9">
        <f t="shared" si="111"/>
        <v>3449800</v>
      </c>
      <c r="H441" s="9">
        <f t="shared" si="111"/>
        <v>0</v>
      </c>
      <c r="I441" s="9">
        <f t="shared" si="111"/>
        <v>31141714.239999998</v>
      </c>
      <c r="J441" s="4"/>
    </row>
    <row r="442" spans="1:10" s="13" customFormat="1" ht="17.100000000000001" customHeight="1" x14ac:dyDescent="0.3">
      <c r="A442" s="33"/>
      <c r="B442" s="34"/>
      <c r="C442" s="35"/>
      <c r="D442" s="28">
        <v>2021</v>
      </c>
      <c r="E442" s="9">
        <f t="shared" si="112"/>
        <v>415801103.02999997</v>
      </c>
      <c r="F442" s="9">
        <f t="shared" si="111"/>
        <v>369304450</v>
      </c>
      <c r="G442" s="9">
        <f t="shared" si="111"/>
        <v>7704200</v>
      </c>
      <c r="H442" s="9">
        <f t="shared" si="111"/>
        <v>0</v>
      </c>
      <c r="I442" s="9">
        <f t="shared" si="111"/>
        <v>38792453.030000001</v>
      </c>
      <c r="J442" s="4"/>
    </row>
    <row r="443" spans="1:10" s="13" customFormat="1" ht="17.100000000000001" customHeight="1" x14ac:dyDescent="0.3">
      <c r="A443" s="33"/>
      <c r="B443" s="34"/>
      <c r="C443" s="35"/>
      <c r="D443" s="28">
        <v>2022</v>
      </c>
      <c r="E443" s="9">
        <f t="shared" si="112"/>
        <v>447262069.43000001</v>
      </c>
      <c r="F443" s="9">
        <f t="shared" si="111"/>
        <v>0</v>
      </c>
      <c r="G443" s="9">
        <f t="shared" si="111"/>
        <v>402651300</v>
      </c>
      <c r="H443" s="9">
        <f t="shared" si="111"/>
        <v>0</v>
      </c>
      <c r="I443" s="9">
        <f t="shared" si="111"/>
        <v>44610769.43</v>
      </c>
      <c r="J443" s="4"/>
    </row>
    <row r="444" spans="1:10" s="13" customFormat="1" ht="17.100000000000001" customHeight="1" x14ac:dyDescent="0.3">
      <c r="A444" s="33"/>
      <c r="B444" s="34"/>
      <c r="C444" s="35"/>
      <c r="D444" s="28">
        <v>2023</v>
      </c>
      <c r="E444" s="9">
        <f t="shared" si="112"/>
        <v>472781980.85000002</v>
      </c>
      <c r="F444" s="9">
        <f t="shared" si="111"/>
        <v>0</v>
      </c>
      <c r="G444" s="9">
        <f t="shared" si="111"/>
        <v>420825900</v>
      </c>
      <c r="H444" s="9">
        <f t="shared" si="111"/>
        <v>0</v>
      </c>
      <c r="I444" s="9">
        <f t="shared" si="111"/>
        <v>51956080.850000001</v>
      </c>
      <c r="J444" s="4"/>
    </row>
    <row r="445" spans="1:10" s="13" customFormat="1" ht="17.100000000000001" customHeight="1" x14ac:dyDescent="0.3">
      <c r="A445" s="33"/>
      <c r="B445" s="34"/>
      <c r="C445" s="35"/>
      <c r="D445" s="28">
        <v>2024</v>
      </c>
      <c r="E445" s="9">
        <f>F445+G445+H445+I445</f>
        <v>578492261.47000003</v>
      </c>
      <c r="F445" s="9">
        <f t="shared" si="111"/>
        <v>0</v>
      </c>
      <c r="G445" s="9">
        <f t="shared" si="111"/>
        <v>514468700</v>
      </c>
      <c r="H445" s="9">
        <f t="shared" si="111"/>
        <v>0</v>
      </c>
      <c r="I445" s="9">
        <f t="shared" si="111"/>
        <v>64023561.469999999</v>
      </c>
      <c r="J445" s="4"/>
    </row>
    <row r="446" spans="1:10" s="13" customFormat="1" ht="17.100000000000001" customHeight="1" x14ac:dyDescent="0.3">
      <c r="A446" s="33"/>
      <c r="B446" s="34"/>
      <c r="C446" s="35"/>
      <c r="D446" s="28">
        <v>2025</v>
      </c>
      <c r="E446" s="9">
        <f>F446+G446+H446+I446</f>
        <v>219503648.78</v>
      </c>
      <c r="F446" s="9">
        <f>F85+F106+F116+F126+F136+F167</f>
        <v>0</v>
      </c>
      <c r="G446" s="9">
        <f>G85+G106+G116+G126+G136+G167+G156+G398</f>
        <v>190943000</v>
      </c>
      <c r="H446" s="9">
        <f>H85+H106+H116+H126+H136+H167+H398</f>
        <v>500000</v>
      </c>
      <c r="I446" s="9">
        <f>I85+I106+I116+I126+I136+I167+I146+I398</f>
        <v>28060648.780000001</v>
      </c>
      <c r="J446" s="4"/>
    </row>
    <row r="447" spans="1:10" s="13" customFormat="1" ht="17.100000000000001" customHeight="1" x14ac:dyDescent="0.3">
      <c r="A447" s="33"/>
      <c r="B447" s="34"/>
      <c r="C447" s="35"/>
      <c r="D447" s="28">
        <v>2026</v>
      </c>
      <c r="E447" s="9">
        <f>F447+G447+H447+I447</f>
        <v>280898876.41000003</v>
      </c>
      <c r="F447" s="9">
        <f>F86+F107+F117+F127+F137+F168</f>
        <v>0</v>
      </c>
      <c r="G447" s="9">
        <f>G86+G107+G117+G127+G137+G168+G157</f>
        <v>250000000</v>
      </c>
      <c r="H447" s="9">
        <f>H86+H107+H117+H127+H137+H168</f>
        <v>0</v>
      </c>
      <c r="I447" s="9">
        <f>I86+I107+I117+I127+I137+I168+I147</f>
        <v>30898876.41</v>
      </c>
      <c r="J447" s="4"/>
    </row>
    <row r="448" spans="1:10" s="13" customFormat="1" ht="17.100000000000001" customHeight="1" x14ac:dyDescent="0.3">
      <c r="A448" s="53"/>
      <c r="B448" s="54"/>
      <c r="C448" s="55"/>
      <c r="D448" s="28">
        <v>2027</v>
      </c>
      <c r="E448" s="9">
        <f>F448+G448+H448+I448</f>
        <v>0</v>
      </c>
      <c r="F448" s="9">
        <f>F87+F108+F118+F128+F138+F169</f>
        <v>0</v>
      </c>
      <c r="G448" s="9">
        <f>G87+G108+G118+G128+G138+G169</f>
        <v>0</v>
      </c>
      <c r="H448" s="9">
        <f>H87+H108+H118+H128+H138+H169</f>
        <v>0</v>
      </c>
      <c r="I448" s="9">
        <f>I87+I108+I118+I128+I138+I169</f>
        <v>0</v>
      </c>
      <c r="J448" s="4"/>
    </row>
    <row r="449" spans="1:10" s="13" customFormat="1" ht="17.100000000000001" customHeight="1" x14ac:dyDescent="0.3">
      <c r="A449" s="30" t="s">
        <v>70</v>
      </c>
      <c r="B449" s="31"/>
      <c r="C449" s="32"/>
      <c r="D449" s="28" t="s">
        <v>5</v>
      </c>
      <c r="E449" s="9">
        <f>F449+G449+H449+I449</f>
        <v>5438247.2200000007</v>
      </c>
      <c r="F449" s="9">
        <f>SUM(F450:F458)</f>
        <v>0</v>
      </c>
      <c r="G449" s="9">
        <f t="shared" ref="G449:I449" si="113">SUM(G450:G458)</f>
        <v>4912962.1900000004</v>
      </c>
      <c r="H449" s="9">
        <f t="shared" si="113"/>
        <v>0</v>
      </c>
      <c r="I449" s="9">
        <f t="shared" si="113"/>
        <v>525285.03</v>
      </c>
      <c r="J449" s="4"/>
    </row>
    <row r="450" spans="1:10" s="13" customFormat="1" ht="17.100000000000001" customHeight="1" x14ac:dyDescent="0.3">
      <c r="A450" s="33"/>
      <c r="B450" s="34"/>
      <c r="C450" s="35"/>
      <c r="D450" s="28">
        <v>2019</v>
      </c>
      <c r="E450" s="9">
        <f t="shared" si="112"/>
        <v>0</v>
      </c>
      <c r="F450" s="9">
        <f t="shared" ref="F450:I455" si="114">F171</f>
        <v>0</v>
      </c>
      <c r="G450" s="9">
        <f t="shared" si="114"/>
        <v>0</v>
      </c>
      <c r="H450" s="9">
        <f t="shared" si="114"/>
        <v>0</v>
      </c>
      <c r="I450" s="9">
        <f t="shared" si="114"/>
        <v>0</v>
      </c>
      <c r="J450" s="4"/>
    </row>
    <row r="451" spans="1:10" s="13" customFormat="1" ht="17.100000000000001" customHeight="1" x14ac:dyDescent="0.3">
      <c r="A451" s="33"/>
      <c r="B451" s="34"/>
      <c r="C451" s="35"/>
      <c r="D451" s="28">
        <v>2020</v>
      </c>
      <c r="E451" s="9">
        <f t="shared" si="112"/>
        <v>0</v>
      </c>
      <c r="F451" s="9">
        <f t="shared" si="114"/>
        <v>0</v>
      </c>
      <c r="G451" s="9">
        <f t="shared" si="114"/>
        <v>0</v>
      </c>
      <c r="H451" s="9">
        <f t="shared" si="114"/>
        <v>0</v>
      </c>
      <c r="I451" s="9">
        <f t="shared" si="114"/>
        <v>0</v>
      </c>
      <c r="J451" s="4"/>
    </row>
    <row r="452" spans="1:10" s="13" customFormat="1" ht="17.100000000000001" customHeight="1" x14ac:dyDescent="0.3">
      <c r="A452" s="33"/>
      <c r="B452" s="34"/>
      <c r="C452" s="35"/>
      <c r="D452" s="28">
        <v>2021</v>
      </c>
      <c r="E452" s="9">
        <f t="shared" si="112"/>
        <v>2242890.0099999998</v>
      </c>
      <c r="F452" s="9">
        <f t="shared" si="114"/>
        <v>0</v>
      </c>
      <c r="G452" s="9">
        <f t="shared" si="114"/>
        <v>2018601</v>
      </c>
      <c r="H452" s="9">
        <f t="shared" si="114"/>
        <v>0</v>
      </c>
      <c r="I452" s="9">
        <f t="shared" si="114"/>
        <v>224289.01</v>
      </c>
      <c r="J452" s="4"/>
    </row>
    <row r="453" spans="1:10" s="13" customFormat="1" ht="17.100000000000001" customHeight="1" x14ac:dyDescent="0.3">
      <c r="A453" s="33"/>
      <c r="B453" s="34"/>
      <c r="C453" s="35"/>
      <c r="D453" s="28">
        <v>2022</v>
      </c>
      <c r="E453" s="9">
        <f>F453+G453+H453+I453</f>
        <v>1341357.21</v>
      </c>
      <c r="F453" s="9">
        <f t="shared" si="114"/>
        <v>0</v>
      </c>
      <c r="G453" s="9">
        <f t="shared" si="114"/>
        <v>1207221.24</v>
      </c>
      <c r="H453" s="9">
        <f t="shared" si="114"/>
        <v>0</v>
      </c>
      <c r="I453" s="9">
        <f t="shared" si="114"/>
        <v>134135.97</v>
      </c>
      <c r="J453" s="4"/>
    </row>
    <row r="454" spans="1:10" s="13" customFormat="1" ht="17.100000000000001" customHeight="1" x14ac:dyDescent="0.3">
      <c r="A454" s="33"/>
      <c r="B454" s="34"/>
      <c r="C454" s="35"/>
      <c r="D454" s="28">
        <v>2023</v>
      </c>
      <c r="E454" s="9">
        <f t="shared" si="112"/>
        <v>0</v>
      </c>
      <c r="F454" s="9">
        <f t="shared" si="114"/>
        <v>0</v>
      </c>
      <c r="G454" s="9">
        <f t="shared" si="114"/>
        <v>0</v>
      </c>
      <c r="H454" s="9">
        <f t="shared" si="114"/>
        <v>0</v>
      </c>
      <c r="I454" s="9">
        <f t="shared" si="114"/>
        <v>0</v>
      </c>
      <c r="J454" s="4"/>
    </row>
    <row r="455" spans="1:10" s="13" customFormat="1" ht="17.100000000000001" customHeight="1" x14ac:dyDescent="0.3">
      <c r="A455" s="33"/>
      <c r="B455" s="34"/>
      <c r="C455" s="35"/>
      <c r="D455" s="28">
        <v>2024</v>
      </c>
      <c r="E455" s="9">
        <f>F455+G455+H455+I455</f>
        <v>0</v>
      </c>
      <c r="F455" s="9">
        <f t="shared" si="114"/>
        <v>0</v>
      </c>
      <c r="G455" s="9">
        <f t="shared" si="114"/>
        <v>0</v>
      </c>
      <c r="H455" s="9">
        <f t="shared" si="114"/>
        <v>0</v>
      </c>
      <c r="I455" s="9">
        <f t="shared" si="114"/>
        <v>0</v>
      </c>
      <c r="J455" s="4"/>
    </row>
    <row r="456" spans="1:10" s="13" customFormat="1" ht="17.100000000000001" customHeight="1" x14ac:dyDescent="0.3">
      <c r="A456" s="33"/>
      <c r="B456" s="34"/>
      <c r="C456" s="35"/>
      <c r="D456" s="28">
        <v>2025</v>
      </c>
      <c r="E456" s="9">
        <f>F456+G456+H456+I456</f>
        <v>1854000</v>
      </c>
      <c r="F456" s="9">
        <f>F177</f>
        <v>0</v>
      </c>
      <c r="G456" s="9">
        <f>G177+G359</f>
        <v>1687139.95</v>
      </c>
      <c r="H456" s="9">
        <f>H177+H359</f>
        <v>0</v>
      </c>
      <c r="I456" s="9">
        <f>I177+I359</f>
        <v>166860.04999999999</v>
      </c>
      <c r="J456" s="4"/>
    </row>
    <row r="457" spans="1:10" s="13" customFormat="1" ht="17.100000000000001" customHeight="1" x14ac:dyDescent="0.3">
      <c r="A457" s="33"/>
      <c r="B457" s="34"/>
      <c r="C457" s="35"/>
      <c r="D457" s="28">
        <v>2026</v>
      </c>
      <c r="E457" s="9">
        <f>F457+G457+H457+I457</f>
        <v>0</v>
      </c>
      <c r="F457" s="9">
        <f>F178</f>
        <v>0</v>
      </c>
      <c r="G457" s="9">
        <f t="shared" ref="G457:I458" si="115">G178</f>
        <v>0</v>
      </c>
      <c r="H457" s="9">
        <f t="shared" si="115"/>
        <v>0</v>
      </c>
      <c r="I457" s="9">
        <f t="shared" si="115"/>
        <v>0</v>
      </c>
      <c r="J457" s="4"/>
    </row>
    <row r="458" spans="1:10" s="13" customFormat="1" ht="17.100000000000001" customHeight="1" x14ac:dyDescent="0.3">
      <c r="A458" s="53"/>
      <c r="B458" s="54"/>
      <c r="C458" s="55"/>
      <c r="D458" s="28">
        <v>2027</v>
      </c>
      <c r="E458" s="9">
        <f>F458+G458+H458+I458</f>
        <v>0</v>
      </c>
      <c r="F458" s="9">
        <f>F179</f>
        <v>0</v>
      </c>
      <c r="G458" s="9">
        <f t="shared" si="115"/>
        <v>0</v>
      </c>
      <c r="H458" s="9">
        <f t="shared" si="115"/>
        <v>0</v>
      </c>
      <c r="I458" s="9">
        <f t="shared" si="115"/>
        <v>0</v>
      </c>
      <c r="J458" s="4"/>
    </row>
    <row r="459" spans="1:10" s="13" customFormat="1" ht="17.100000000000001" customHeight="1" x14ac:dyDescent="0.3">
      <c r="A459" s="30" t="s">
        <v>71</v>
      </c>
      <c r="B459" s="31"/>
      <c r="C459" s="32"/>
      <c r="D459" s="28" t="s">
        <v>5</v>
      </c>
      <c r="E459" s="9">
        <f>F459+G459+H459+I459</f>
        <v>1571223</v>
      </c>
      <c r="F459" s="9">
        <f>SUM(F460:F468)</f>
        <v>0</v>
      </c>
      <c r="G459" s="9">
        <f t="shared" ref="G459:I459" si="116">SUM(G460:G468)</f>
        <v>1414100</v>
      </c>
      <c r="H459" s="9">
        <f t="shared" si="116"/>
        <v>0</v>
      </c>
      <c r="I459" s="9">
        <f t="shared" si="116"/>
        <v>157123</v>
      </c>
      <c r="J459" s="4"/>
    </row>
    <row r="460" spans="1:10" s="13" customFormat="1" ht="17.100000000000001" customHeight="1" x14ac:dyDescent="0.3">
      <c r="A460" s="33"/>
      <c r="B460" s="34"/>
      <c r="C460" s="35"/>
      <c r="D460" s="28">
        <v>2019</v>
      </c>
      <c r="E460" s="9">
        <f t="shared" si="112"/>
        <v>0</v>
      </c>
      <c r="F460" s="9">
        <f t="shared" ref="F460:I468" si="117">F28</f>
        <v>0</v>
      </c>
      <c r="G460" s="9">
        <f t="shared" si="117"/>
        <v>0</v>
      </c>
      <c r="H460" s="9">
        <f t="shared" si="117"/>
        <v>0</v>
      </c>
      <c r="I460" s="9">
        <f t="shared" si="117"/>
        <v>0</v>
      </c>
      <c r="J460" s="4"/>
    </row>
    <row r="461" spans="1:10" s="13" customFormat="1" ht="17.100000000000001" customHeight="1" x14ac:dyDescent="0.3">
      <c r="A461" s="33"/>
      <c r="B461" s="34"/>
      <c r="C461" s="35"/>
      <c r="D461" s="28">
        <v>2020</v>
      </c>
      <c r="E461" s="9">
        <f t="shared" si="112"/>
        <v>0</v>
      </c>
      <c r="F461" s="9">
        <f t="shared" si="117"/>
        <v>0</v>
      </c>
      <c r="G461" s="9">
        <f t="shared" si="117"/>
        <v>0</v>
      </c>
      <c r="H461" s="9">
        <f t="shared" si="117"/>
        <v>0</v>
      </c>
      <c r="I461" s="9">
        <f t="shared" si="117"/>
        <v>0</v>
      </c>
      <c r="J461" s="4"/>
    </row>
    <row r="462" spans="1:10" s="13" customFormat="1" ht="17.100000000000001" customHeight="1" x14ac:dyDescent="0.3">
      <c r="A462" s="33"/>
      <c r="B462" s="34"/>
      <c r="C462" s="35"/>
      <c r="D462" s="28">
        <v>2021</v>
      </c>
      <c r="E462" s="9">
        <f t="shared" si="112"/>
        <v>1571223</v>
      </c>
      <c r="F462" s="9">
        <f t="shared" si="117"/>
        <v>0</v>
      </c>
      <c r="G462" s="9">
        <f t="shared" si="117"/>
        <v>1414100</v>
      </c>
      <c r="H462" s="9">
        <f t="shared" si="117"/>
        <v>0</v>
      </c>
      <c r="I462" s="9">
        <f t="shared" si="117"/>
        <v>157123</v>
      </c>
      <c r="J462" s="4"/>
    </row>
    <row r="463" spans="1:10" s="13" customFormat="1" ht="17.100000000000001" customHeight="1" x14ac:dyDescent="0.3">
      <c r="A463" s="33"/>
      <c r="B463" s="34"/>
      <c r="C463" s="35"/>
      <c r="D463" s="28">
        <v>2022</v>
      </c>
      <c r="E463" s="9">
        <f>F463+G463+H463+I463</f>
        <v>0</v>
      </c>
      <c r="F463" s="9">
        <f t="shared" si="117"/>
        <v>0</v>
      </c>
      <c r="G463" s="9">
        <f t="shared" si="117"/>
        <v>0</v>
      </c>
      <c r="H463" s="9">
        <f t="shared" si="117"/>
        <v>0</v>
      </c>
      <c r="I463" s="9">
        <f t="shared" si="117"/>
        <v>0</v>
      </c>
      <c r="J463" s="4"/>
    </row>
    <row r="464" spans="1:10" s="13" customFormat="1" ht="17.100000000000001" customHeight="1" x14ac:dyDescent="0.3">
      <c r="A464" s="33"/>
      <c r="B464" s="34"/>
      <c r="C464" s="35"/>
      <c r="D464" s="28">
        <v>2023</v>
      </c>
      <c r="E464" s="9">
        <f t="shared" si="112"/>
        <v>0</v>
      </c>
      <c r="F464" s="9">
        <f t="shared" si="117"/>
        <v>0</v>
      </c>
      <c r="G464" s="9">
        <f t="shared" si="117"/>
        <v>0</v>
      </c>
      <c r="H464" s="9">
        <f t="shared" si="117"/>
        <v>0</v>
      </c>
      <c r="I464" s="9">
        <f t="shared" si="117"/>
        <v>0</v>
      </c>
      <c r="J464" s="4"/>
    </row>
    <row r="465" spans="1:10" s="13" customFormat="1" ht="17.100000000000001" customHeight="1" x14ac:dyDescent="0.3">
      <c r="A465" s="33"/>
      <c r="B465" s="34"/>
      <c r="C465" s="35"/>
      <c r="D465" s="28">
        <v>2024</v>
      </c>
      <c r="E465" s="9">
        <f t="shared" ref="E465:E468" si="118">F465+G465+H465+I465</f>
        <v>0</v>
      </c>
      <c r="F465" s="9">
        <f t="shared" si="117"/>
        <v>0</v>
      </c>
      <c r="G465" s="9">
        <f t="shared" si="117"/>
        <v>0</v>
      </c>
      <c r="H465" s="9">
        <f t="shared" si="117"/>
        <v>0</v>
      </c>
      <c r="I465" s="9">
        <f t="shared" si="117"/>
        <v>0</v>
      </c>
      <c r="J465" s="4"/>
    </row>
    <row r="466" spans="1:10" s="13" customFormat="1" ht="17.100000000000001" customHeight="1" x14ac:dyDescent="0.3">
      <c r="A466" s="33"/>
      <c r="B466" s="34"/>
      <c r="C466" s="35"/>
      <c r="D466" s="28">
        <v>2025</v>
      </c>
      <c r="E466" s="9">
        <f t="shared" si="118"/>
        <v>0</v>
      </c>
      <c r="F466" s="9">
        <f t="shared" si="117"/>
        <v>0</v>
      </c>
      <c r="G466" s="9">
        <f t="shared" si="117"/>
        <v>0</v>
      </c>
      <c r="H466" s="9">
        <f t="shared" si="117"/>
        <v>0</v>
      </c>
      <c r="I466" s="9">
        <f t="shared" si="117"/>
        <v>0</v>
      </c>
      <c r="J466" s="4"/>
    </row>
    <row r="467" spans="1:10" s="13" customFormat="1" ht="17.100000000000001" customHeight="1" x14ac:dyDescent="0.3">
      <c r="A467" s="33"/>
      <c r="B467" s="34"/>
      <c r="C467" s="35"/>
      <c r="D467" s="28">
        <v>2026</v>
      </c>
      <c r="E467" s="9">
        <f t="shared" si="118"/>
        <v>0</v>
      </c>
      <c r="F467" s="9">
        <f t="shared" si="117"/>
        <v>0</v>
      </c>
      <c r="G467" s="9">
        <f t="shared" si="117"/>
        <v>0</v>
      </c>
      <c r="H467" s="9">
        <f t="shared" si="117"/>
        <v>0</v>
      </c>
      <c r="I467" s="9">
        <f t="shared" si="117"/>
        <v>0</v>
      </c>
      <c r="J467" s="4"/>
    </row>
    <row r="468" spans="1:10" s="13" customFormat="1" ht="17.100000000000001" customHeight="1" x14ac:dyDescent="0.3">
      <c r="A468" s="53"/>
      <c r="B468" s="54"/>
      <c r="C468" s="55"/>
      <c r="D468" s="28">
        <v>2027</v>
      </c>
      <c r="E468" s="9">
        <f t="shared" si="118"/>
        <v>0</v>
      </c>
      <c r="F468" s="9">
        <f t="shared" si="117"/>
        <v>0</v>
      </c>
      <c r="G468" s="9">
        <f t="shared" si="117"/>
        <v>0</v>
      </c>
      <c r="H468" s="9">
        <f t="shared" si="117"/>
        <v>0</v>
      </c>
      <c r="I468" s="9">
        <f t="shared" si="117"/>
        <v>0</v>
      </c>
      <c r="J468" s="4"/>
    </row>
    <row r="469" spans="1:10" ht="17.100000000000001" customHeight="1" x14ac:dyDescent="0.3">
      <c r="A469" s="30" t="s">
        <v>72</v>
      </c>
      <c r="B469" s="31"/>
      <c r="C469" s="32"/>
      <c r="D469" s="28" t="s">
        <v>5</v>
      </c>
      <c r="E469" s="9">
        <f>F469+G469+H469+I469</f>
        <v>85233621.459999993</v>
      </c>
      <c r="F469" s="14">
        <f>SUM(F470:F478)</f>
        <v>9500000</v>
      </c>
      <c r="G469" s="14">
        <f>SUM(G470:G478)</f>
        <v>67597278.049999997</v>
      </c>
      <c r="H469" s="14">
        <f>SUM(H470:H478)</f>
        <v>719000</v>
      </c>
      <c r="I469" s="14">
        <f>SUM(I470:I478)</f>
        <v>7417343.4099999992</v>
      </c>
    </row>
    <row r="470" spans="1:10" ht="17.100000000000001" customHeight="1" x14ac:dyDescent="0.3">
      <c r="A470" s="33"/>
      <c r="B470" s="34"/>
      <c r="C470" s="35"/>
      <c r="D470" s="28">
        <v>2019</v>
      </c>
      <c r="E470" s="9">
        <f>F470+G470+H470+I470</f>
        <v>10248835</v>
      </c>
      <c r="F470" s="9">
        <f>F181+F191+F201+F211+F221+F231+F241+F251+F261+F271+F281+F291+F301+F311+F321+F331+F341</f>
        <v>0</v>
      </c>
      <c r="G470" s="9">
        <f>G181+G191+G201+G211+G221+G231+G241+G251+G261+G271</f>
        <v>8916486.0999999996</v>
      </c>
      <c r="H470" s="9">
        <v>0</v>
      </c>
      <c r="I470" s="9">
        <f>I181+I191+I201+I211+I221+I231+I241+I251+I261+I271+I281+I291+I301+I311+I321+I331+I341</f>
        <v>1332348.8999999999</v>
      </c>
    </row>
    <row r="471" spans="1:10" ht="17.100000000000001" customHeight="1" x14ac:dyDescent="0.3">
      <c r="A471" s="33"/>
      <c r="B471" s="34"/>
      <c r="C471" s="35"/>
      <c r="D471" s="28">
        <v>2020</v>
      </c>
      <c r="E471" s="9">
        <f t="shared" si="112"/>
        <v>16666700</v>
      </c>
      <c r="F471" s="9">
        <f>F182+F192+F202+F212+F222+F232+F242+F252+F262+F272+F282+F292+F302+F312+F322+F332+F342</f>
        <v>0</v>
      </c>
      <c r="G471" s="9">
        <f>G182+G192+G202+G212+G222+G232+G242+G252+G262+G272</f>
        <v>15000000</v>
      </c>
      <c r="H471" s="9">
        <v>0</v>
      </c>
      <c r="I471" s="9">
        <f>I182+I192+I202+I212+I222+I232+I242+I252+I262+I272+I282+I292+I302+I312+I322+I332+I342</f>
        <v>1666700</v>
      </c>
    </row>
    <row r="472" spans="1:10" ht="17.100000000000001" customHeight="1" x14ac:dyDescent="0.3">
      <c r="A472" s="33"/>
      <c r="B472" s="34"/>
      <c r="C472" s="35"/>
      <c r="D472" s="28">
        <v>2021</v>
      </c>
      <c r="E472" s="9">
        <f t="shared" si="112"/>
        <v>1482485.7</v>
      </c>
      <c r="F472" s="9">
        <f>F183+F193+F203+F213+F223+F233+F243+F253+F263+F273+F283+F293+F303+F313+F323+F333+F343</f>
        <v>0</v>
      </c>
      <c r="G472" s="9">
        <f t="shared" ref="G472:H474" si="119">G183+G193+G203+G213+G223+G233+G243+G253+G263+G273+G283+G293+G303+G313+G323+G333+G343</f>
        <v>1334237.1299999999</v>
      </c>
      <c r="H472" s="9">
        <f t="shared" si="119"/>
        <v>0</v>
      </c>
      <c r="I472" s="9">
        <f>I183+I193+I203+I213+I223+I233+I243+I253+I263+I273+I283+I293+I303+I313+I323+I333+I343</f>
        <v>148248.57</v>
      </c>
    </row>
    <row r="473" spans="1:10" ht="17.100000000000001" customHeight="1" x14ac:dyDescent="0.3">
      <c r="A473" s="33"/>
      <c r="B473" s="34"/>
      <c r="C473" s="35"/>
      <c r="D473" s="28">
        <v>2022</v>
      </c>
      <c r="E473" s="9">
        <f t="shared" si="112"/>
        <v>15212445.720000001</v>
      </c>
      <c r="F473" s="9">
        <f>F184+F194+F204+F214+F224+F234+F244+F254+F264+F274+F284+F294+F304+F314+F324+F334+F344</f>
        <v>0</v>
      </c>
      <c r="G473" s="9">
        <f t="shared" si="119"/>
        <v>13691198.42</v>
      </c>
      <c r="H473" s="9">
        <f t="shared" si="119"/>
        <v>0</v>
      </c>
      <c r="I473" s="9">
        <f>I184+I194+I204+I214+I224+I234+I244+I254+I264+I274+I284+I294+I304+I314+I324+I334+I344</f>
        <v>1521247.3</v>
      </c>
    </row>
    <row r="474" spans="1:10" ht="17.100000000000001" customHeight="1" x14ac:dyDescent="0.3">
      <c r="A474" s="33"/>
      <c r="B474" s="34"/>
      <c r="C474" s="35"/>
      <c r="D474" s="28">
        <v>2023</v>
      </c>
      <c r="E474" s="9">
        <f t="shared" ref="E474:E479" si="120">F474+G474+H474+I474</f>
        <v>6208726.0999999996</v>
      </c>
      <c r="F474" s="9">
        <f>F185+F195+F205+F215+F225+F235+F245+F255+F265+F275+F285+F295+F305+F315+F325+F335+F345</f>
        <v>0</v>
      </c>
      <c r="G474" s="9">
        <f t="shared" si="119"/>
        <v>6113166.21</v>
      </c>
      <c r="H474" s="9">
        <f t="shared" si="119"/>
        <v>0</v>
      </c>
      <c r="I474" s="9">
        <f>I185+I195+I205+I215+I225+I235+I245+I255+I265+I275+I285+I295+I305+I315+I325+I335+I345</f>
        <v>95559.89</v>
      </c>
    </row>
    <row r="475" spans="1:10" ht="17.100000000000001" customHeight="1" x14ac:dyDescent="0.3">
      <c r="A475" s="33"/>
      <c r="B475" s="34"/>
      <c r="C475" s="35"/>
      <c r="D475" s="28">
        <v>2024</v>
      </c>
      <c r="E475" s="9">
        <f t="shared" si="120"/>
        <v>6242341.9400000004</v>
      </c>
      <c r="F475" s="9">
        <f>F186+F196+F206+F216+F226+F236+F246+F256+F266+F276+F286+F296+F306+F316+F326+F336+F346+F369+F374+F379+F384+F389+F394</f>
        <v>0</v>
      </c>
      <c r="G475" s="9">
        <f>G186+G196+G206+G216+G226+G236+G246+G256+G266+G276+G286+G296+G306+G316+G326+G336+G346+G369+G374+G379+G384+G389+G394</f>
        <v>5555710.1000000006</v>
      </c>
      <c r="H475" s="9">
        <f>H186+H196+H206+H216+H226+H236+H246+H256+H266+H276+H286+H296+H306+H316+H326+H336+H346+H369+H374+H379+H384+H389+H394</f>
        <v>223000</v>
      </c>
      <c r="I475" s="9">
        <f>I186+I196+I206+I216+I226+I236+I246+I256+I266+I276+I286+I296+I306+I316+I326+I336+I346+I369+I374+I379+I384+I389+I394</f>
        <v>463631.84</v>
      </c>
    </row>
    <row r="476" spans="1:10" ht="17.100000000000001" customHeight="1" x14ac:dyDescent="0.3">
      <c r="A476" s="33"/>
      <c r="B476" s="34"/>
      <c r="C476" s="35"/>
      <c r="D476" s="28">
        <v>2025</v>
      </c>
      <c r="E476" s="9">
        <f>F476+G476+H476+I476</f>
        <v>29172087</v>
      </c>
      <c r="F476" s="9">
        <f>F187+F197+F207+F217+F227+F237+F247+F257+F267+F277+F287+F297+F307+F317+F327+F337+F347+F370+F375+F380+F385+F390+F395+F422</f>
        <v>9500000</v>
      </c>
      <c r="G476" s="9">
        <f>G187+G197+G207+G217+G227+G237+G247+G257+G267+G277+G287+G297+G307+G317+G327+G337+G347+G350+G353+G356+G362+G365+G370+G375+G380+G385+G390+G395+G401+G404+G407+G422</f>
        <v>16986480.09</v>
      </c>
      <c r="H476" s="9">
        <f>H187+H197+H207+H217+H227+H237+H247+H257+H267+H277+H287+H297+H307+H317+H327+H337+H347+H350+H353+H356+H362+H365+H370+H375+H380+H385+H390+H395+H401+H404+H407+H422</f>
        <v>496000</v>
      </c>
      <c r="I476" s="9">
        <f>I187+I197+I207+I217+I227+I237+I247+I257+I267+I277+I287+I297+I307+I317+I327+I337+I347+I350+I353+I356+I362+I365+I370+I375+I380+I385+I390+I395+I401+I404+I407+I422</f>
        <v>2189606.91</v>
      </c>
    </row>
    <row r="477" spans="1:10" ht="17.100000000000001" customHeight="1" x14ac:dyDescent="0.3">
      <c r="A477" s="33"/>
      <c r="B477" s="34"/>
      <c r="C477" s="35"/>
      <c r="D477" s="28">
        <v>2026</v>
      </c>
      <c r="E477" s="9">
        <f t="shared" si="120"/>
        <v>0</v>
      </c>
      <c r="F477" s="9">
        <f>F188+F198+F208+F218+F228+F238+F248+F258+F268+F278+F288+F298+F308+F318+F328+F338+F348+F371+F376+F381+F386+F391+F396</f>
        <v>0</v>
      </c>
      <c r="G477" s="9">
        <f t="shared" ref="G477:I478" si="121">G188+G198+G208+G218+G228+G238+G248+G258+G268+G278+G288+G298+G308+G318+G328+G338+G348+G351+G354+G357+G360+G363+G366+G371+G376+G381+G386+G391+G396+G399+G402+G405+G408</f>
        <v>0</v>
      </c>
      <c r="H477" s="9">
        <f t="shared" si="121"/>
        <v>0</v>
      </c>
      <c r="I477" s="9">
        <f t="shared" si="121"/>
        <v>0</v>
      </c>
    </row>
    <row r="478" spans="1:10" ht="17.100000000000001" customHeight="1" x14ac:dyDescent="0.3">
      <c r="A478" s="53"/>
      <c r="B478" s="54"/>
      <c r="C478" s="55"/>
      <c r="D478" s="28">
        <v>2027</v>
      </c>
      <c r="E478" s="9">
        <f t="shared" si="120"/>
        <v>0</v>
      </c>
      <c r="F478" s="9">
        <f>F189+F199+F209+F219+F229+F239+F249+F259+F269+F279+F289+F299+F309+F319+F329+F339+F349+F372+F377+F382+F387+F392+F397</f>
        <v>0</v>
      </c>
      <c r="G478" s="9">
        <f t="shared" si="121"/>
        <v>0</v>
      </c>
      <c r="H478" s="9">
        <f t="shared" si="121"/>
        <v>0</v>
      </c>
      <c r="I478" s="9">
        <f t="shared" si="121"/>
        <v>0</v>
      </c>
    </row>
    <row r="479" spans="1:10" ht="17.100000000000001" customHeight="1" x14ac:dyDescent="0.3">
      <c r="A479" s="30" t="s">
        <v>73</v>
      </c>
      <c r="B479" s="31"/>
      <c r="C479" s="32"/>
      <c r="D479" s="28" t="s">
        <v>5</v>
      </c>
      <c r="E479" s="9">
        <f t="shared" si="120"/>
        <v>184962387.99000001</v>
      </c>
      <c r="F479" s="9">
        <f>SUM(F480:F488)</f>
        <v>0</v>
      </c>
      <c r="G479" s="9">
        <f t="shared" ref="G479:H479" si="122">SUM(G480:G488)</f>
        <v>163895700</v>
      </c>
      <c r="H479" s="9">
        <f t="shared" si="122"/>
        <v>0</v>
      </c>
      <c r="I479" s="9">
        <f>SUM(I480:I488)</f>
        <v>21066687.989999998</v>
      </c>
    </row>
    <row r="480" spans="1:10" ht="17.100000000000001" customHeight="1" x14ac:dyDescent="0.3">
      <c r="A480" s="33"/>
      <c r="B480" s="34"/>
      <c r="C480" s="35"/>
      <c r="D480" s="28">
        <v>2019</v>
      </c>
      <c r="E480" s="9">
        <f t="shared" si="112"/>
        <v>0</v>
      </c>
      <c r="F480" s="9">
        <v>0</v>
      </c>
      <c r="G480" s="9">
        <v>0</v>
      </c>
      <c r="H480" s="9">
        <v>0</v>
      </c>
      <c r="I480" s="9">
        <v>0</v>
      </c>
    </row>
    <row r="481" spans="1:10" ht="17.100000000000001" customHeight="1" x14ac:dyDescent="0.3">
      <c r="A481" s="33"/>
      <c r="B481" s="34"/>
      <c r="C481" s="35"/>
      <c r="D481" s="28">
        <v>2020</v>
      </c>
      <c r="E481" s="9">
        <f t="shared" si="112"/>
        <v>0</v>
      </c>
      <c r="F481" s="9">
        <v>0</v>
      </c>
      <c r="G481" s="9">
        <v>0</v>
      </c>
      <c r="H481" s="9">
        <v>0</v>
      </c>
      <c r="I481" s="9">
        <v>0</v>
      </c>
    </row>
    <row r="482" spans="1:10" ht="17.100000000000001" customHeight="1" x14ac:dyDescent="0.3">
      <c r="A482" s="33"/>
      <c r="B482" s="34"/>
      <c r="C482" s="35"/>
      <c r="D482" s="28">
        <v>2021</v>
      </c>
      <c r="E482" s="9">
        <f t="shared" si="112"/>
        <v>0</v>
      </c>
      <c r="F482" s="9">
        <v>0</v>
      </c>
      <c r="G482" s="9">
        <v>0</v>
      </c>
      <c r="H482" s="9">
        <v>0</v>
      </c>
      <c r="I482" s="9">
        <v>0</v>
      </c>
    </row>
    <row r="483" spans="1:10" ht="17.100000000000001" customHeight="1" x14ac:dyDescent="0.3">
      <c r="A483" s="33"/>
      <c r="B483" s="34"/>
      <c r="C483" s="35"/>
      <c r="D483" s="28">
        <v>2022</v>
      </c>
      <c r="E483" s="9">
        <f t="shared" si="112"/>
        <v>46043999.43</v>
      </c>
      <c r="F483" s="9">
        <v>0</v>
      </c>
      <c r="G483" s="9">
        <f t="shared" ref="G483:I488" si="123">G71</f>
        <v>41439600</v>
      </c>
      <c r="H483" s="9">
        <f t="shared" si="123"/>
        <v>0</v>
      </c>
      <c r="I483" s="9">
        <f t="shared" si="123"/>
        <v>4604399.43</v>
      </c>
    </row>
    <row r="484" spans="1:10" ht="17.100000000000001" customHeight="1" x14ac:dyDescent="0.3">
      <c r="A484" s="33"/>
      <c r="B484" s="34"/>
      <c r="C484" s="35"/>
      <c r="D484" s="28">
        <v>2023</v>
      </c>
      <c r="E484" s="9">
        <f t="shared" ref="E484:E490" si="124">F484+G484+H484+I484</f>
        <v>44663994.280000001</v>
      </c>
      <c r="F484" s="9">
        <v>0</v>
      </c>
      <c r="G484" s="9">
        <f t="shared" si="123"/>
        <v>41439500</v>
      </c>
      <c r="H484" s="9">
        <f t="shared" si="123"/>
        <v>0</v>
      </c>
      <c r="I484" s="9">
        <f t="shared" si="123"/>
        <v>3224494.28</v>
      </c>
    </row>
    <row r="485" spans="1:10" ht="17.100000000000001" customHeight="1" x14ac:dyDescent="0.3">
      <c r="A485" s="33"/>
      <c r="B485" s="34"/>
      <c r="C485" s="35"/>
      <c r="D485" s="28">
        <v>2024</v>
      </c>
      <c r="E485" s="9">
        <f t="shared" si="124"/>
        <v>94254394.280000001</v>
      </c>
      <c r="F485" s="9">
        <v>0</v>
      </c>
      <c r="G485" s="9">
        <f t="shared" si="123"/>
        <v>81016600</v>
      </c>
      <c r="H485" s="9">
        <f t="shared" si="123"/>
        <v>0</v>
      </c>
      <c r="I485" s="9">
        <f t="shared" si="123"/>
        <v>13237794.279999999</v>
      </c>
    </row>
    <row r="486" spans="1:10" ht="17.100000000000001" customHeight="1" x14ac:dyDescent="0.3">
      <c r="A486" s="33"/>
      <c r="B486" s="34"/>
      <c r="C486" s="35"/>
      <c r="D486" s="28">
        <v>2025</v>
      </c>
      <c r="E486" s="9">
        <f t="shared" si="124"/>
        <v>0</v>
      </c>
      <c r="F486" s="9">
        <v>0</v>
      </c>
      <c r="G486" s="9">
        <f t="shared" si="123"/>
        <v>0</v>
      </c>
      <c r="H486" s="9">
        <f t="shared" si="123"/>
        <v>0</v>
      </c>
      <c r="I486" s="9">
        <f t="shared" si="123"/>
        <v>0</v>
      </c>
    </row>
    <row r="487" spans="1:10" ht="17.100000000000001" customHeight="1" x14ac:dyDescent="0.3">
      <c r="A487" s="33"/>
      <c r="B487" s="34"/>
      <c r="C487" s="35"/>
      <c r="D487" s="28">
        <v>2026</v>
      </c>
      <c r="E487" s="9">
        <f t="shared" ref="E487" si="125">F487+G487+H487+I487</f>
        <v>0</v>
      </c>
      <c r="F487" s="9">
        <v>0</v>
      </c>
      <c r="G487" s="9">
        <f t="shared" si="123"/>
        <v>0</v>
      </c>
      <c r="H487" s="9">
        <f t="shared" si="123"/>
        <v>0</v>
      </c>
      <c r="I487" s="9">
        <f t="shared" si="123"/>
        <v>0</v>
      </c>
    </row>
    <row r="488" spans="1:10" ht="17.100000000000001" customHeight="1" x14ac:dyDescent="0.3">
      <c r="A488" s="53"/>
      <c r="B488" s="54"/>
      <c r="C488" s="55"/>
      <c r="D488" s="28">
        <v>2027</v>
      </c>
      <c r="E488" s="9">
        <f t="shared" si="124"/>
        <v>0</v>
      </c>
      <c r="F488" s="9">
        <v>0</v>
      </c>
      <c r="G488" s="9">
        <f t="shared" si="123"/>
        <v>0</v>
      </c>
      <c r="H488" s="9">
        <f t="shared" si="123"/>
        <v>0</v>
      </c>
      <c r="I488" s="9">
        <f t="shared" si="123"/>
        <v>0</v>
      </c>
    </row>
    <row r="489" spans="1:10" ht="17.100000000000001" customHeight="1" x14ac:dyDescent="0.3">
      <c r="A489" s="30" t="s">
        <v>23</v>
      </c>
      <c r="B489" s="31"/>
      <c r="C489" s="32"/>
      <c r="D489" s="28" t="s">
        <v>5</v>
      </c>
      <c r="E489" s="9">
        <f t="shared" si="124"/>
        <v>3112206033.8000002</v>
      </c>
      <c r="F489" s="9">
        <f>SUM(F490:F498)</f>
        <v>642410650</v>
      </c>
      <c r="G489" s="9">
        <f t="shared" ref="G489:H489" si="126">SUM(G490:G498)</f>
        <v>2126500648.0700002</v>
      </c>
      <c r="H489" s="9">
        <f t="shared" si="126"/>
        <v>1219000</v>
      </c>
      <c r="I489" s="9">
        <f>SUM(I490:I498)</f>
        <v>342075735.73000008</v>
      </c>
    </row>
    <row r="490" spans="1:10" ht="17.100000000000001" customHeight="1" x14ac:dyDescent="0.3">
      <c r="A490" s="33"/>
      <c r="B490" s="34"/>
      <c r="C490" s="35"/>
      <c r="D490" s="28">
        <v>2019</v>
      </c>
      <c r="E490" s="9">
        <f t="shared" si="124"/>
        <v>188352584.92000002</v>
      </c>
      <c r="F490" s="9">
        <f>F430+F440+F450+F460+F470+F480</f>
        <v>56918800</v>
      </c>
      <c r="G490" s="9">
        <f>G430+G440+G450+G460+G470+G480</f>
        <v>106773793.92999999</v>
      </c>
      <c r="H490" s="9">
        <f t="shared" ref="H490:I490" si="127">H430+H440+H450+H460+H470+H480</f>
        <v>0</v>
      </c>
      <c r="I490" s="9">
        <f t="shared" si="127"/>
        <v>24659990.989999998</v>
      </c>
      <c r="J490" s="15"/>
    </row>
    <row r="491" spans="1:10" ht="17.100000000000001" customHeight="1" x14ac:dyDescent="0.3">
      <c r="A491" s="33"/>
      <c r="B491" s="34"/>
      <c r="C491" s="35"/>
      <c r="D491" s="28">
        <v>2020</v>
      </c>
      <c r="E491" s="9">
        <f t="shared" ref="E491:E495" si="128">F491+G491+H491+I491</f>
        <v>257945614.24000001</v>
      </c>
      <c r="F491" s="9">
        <f>F431+F441+F451+F461+F471+F481</f>
        <v>206687400</v>
      </c>
      <c r="G491" s="9">
        <f>G431+G441+G451+G461+G471+G481</f>
        <v>18449800</v>
      </c>
      <c r="H491" s="9">
        <f t="shared" ref="H491:I491" si="129">H431+H441+H451+H461+H471+H481</f>
        <v>0</v>
      </c>
      <c r="I491" s="9">
        <f t="shared" si="129"/>
        <v>32808414.239999998</v>
      </c>
    </row>
    <row r="492" spans="1:10" ht="17.100000000000001" customHeight="1" x14ac:dyDescent="0.3">
      <c r="A492" s="33"/>
      <c r="B492" s="34"/>
      <c r="C492" s="35"/>
      <c r="D492" s="28">
        <v>2021</v>
      </c>
      <c r="E492" s="9">
        <f t="shared" si="128"/>
        <v>421975651.74000001</v>
      </c>
      <c r="F492" s="9">
        <f>F432+F442+F452+F462+F472+F482</f>
        <v>369304450</v>
      </c>
      <c r="G492" s="9">
        <f t="shared" ref="G492:I498" si="130">G432+G442+G452+G462+G472+G482</f>
        <v>13251538.129999999</v>
      </c>
      <c r="H492" s="9">
        <f t="shared" si="130"/>
        <v>0</v>
      </c>
      <c r="I492" s="9">
        <f t="shared" si="130"/>
        <v>39419663.609999999</v>
      </c>
    </row>
    <row r="493" spans="1:10" ht="17.100000000000001" customHeight="1" x14ac:dyDescent="0.3">
      <c r="A493" s="33"/>
      <c r="B493" s="34"/>
      <c r="C493" s="35"/>
      <c r="D493" s="28">
        <v>2022</v>
      </c>
      <c r="E493" s="9">
        <f t="shared" si="128"/>
        <v>509859871.79000002</v>
      </c>
      <c r="F493" s="9">
        <f t="shared" ref="F493:F498" si="131">F433+F443+F453+F463+F473+F483</f>
        <v>0</v>
      </c>
      <c r="G493" s="9">
        <f t="shared" si="130"/>
        <v>458989319.66000003</v>
      </c>
      <c r="H493" s="9">
        <f t="shared" si="130"/>
        <v>0</v>
      </c>
      <c r="I493" s="9">
        <f t="shared" si="130"/>
        <v>50870552.129999995</v>
      </c>
    </row>
    <row r="494" spans="1:10" ht="17.100000000000001" customHeight="1" x14ac:dyDescent="0.3">
      <c r="A494" s="33"/>
      <c r="B494" s="34"/>
      <c r="C494" s="35"/>
      <c r="D494" s="28">
        <v>2023</v>
      </c>
      <c r="E494" s="9">
        <f t="shared" si="128"/>
        <v>523654701.22999996</v>
      </c>
      <c r="F494" s="9">
        <f t="shared" si="131"/>
        <v>0</v>
      </c>
      <c r="G494" s="9">
        <f t="shared" si="130"/>
        <v>468378566.20999998</v>
      </c>
      <c r="H494" s="9">
        <f t="shared" si="130"/>
        <v>0</v>
      </c>
      <c r="I494" s="9">
        <f t="shared" si="130"/>
        <v>55276135.020000003</v>
      </c>
    </row>
    <row r="495" spans="1:10" ht="17.100000000000001" customHeight="1" x14ac:dyDescent="0.3">
      <c r="A495" s="33"/>
      <c r="B495" s="34"/>
      <c r="C495" s="35"/>
      <c r="D495" s="28">
        <v>2024</v>
      </c>
      <c r="E495" s="9">
        <f t="shared" si="128"/>
        <v>678988997.69000006</v>
      </c>
      <c r="F495" s="9">
        <f t="shared" si="131"/>
        <v>0</v>
      </c>
      <c r="G495" s="9">
        <f t="shared" si="130"/>
        <v>601041010.10000002</v>
      </c>
      <c r="H495" s="9">
        <f t="shared" si="130"/>
        <v>223000</v>
      </c>
      <c r="I495" s="9">
        <f t="shared" si="130"/>
        <v>77724987.590000004</v>
      </c>
    </row>
    <row r="496" spans="1:10" ht="17.100000000000001" customHeight="1" x14ac:dyDescent="0.3">
      <c r="A496" s="33"/>
      <c r="B496" s="34"/>
      <c r="C496" s="35"/>
      <c r="D496" s="28">
        <v>2025</v>
      </c>
      <c r="E496" s="9">
        <f>F496+G496+H496+I496</f>
        <v>250529735.78</v>
      </c>
      <c r="F496" s="9">
        <f t="shared" si="131"/>
        <v>9500000</v>
      </c>
      <c r="G496" s="9">
        <f>G436+G446+G456+G466+G476+G486</f>
        <v>209616620.03999999</v>
      </c>
      <c r="H496" s="9">
        <f t="shared" si="130"/>
        <v>996000</v>
      </c>
      <c r="I496" s="9">
        <f>I436+I446+I456+I466+I476+I486</f>
        <v>30417115.740000002</v>
      </c>
    </row>
    <row r="497" spans="1:10" ht="17.100000000000001" customHeight="1" x14ac:dyDescent="0.3">
      <c r="A497" s="33"/>
      <c r="B497" s="34"/>
      <c r="C497" s="35"/>
      <c r="D497" s="28">
        <v>2026</v>
      </c>
      <c r="E497" s="9">
        <f t="shared" ref="E497:E498" si="132">F497+G497+H497+I497</f>
        <v>280898876.41000003</v>
      </c>
      <c r="F497" s="9">
        <f t="shared" si="131"/>
        <v>0</v>
      </c>
      <c r="G497" s="9">
        <f t="shared" si="130"/>
        <v>250000000</v>
      </c>
      <c r="H497" s="9">
        <f t="shared" si="130"/>
        <v>0</v>
      </c>
      <c r="I497" s="9">
        <f t="shared" si="130"/>
        <v>30898876.41</v>
      </c>
    </row>
    <row r="498" spans="1:10" ht="17.100000000000001" customHeight="1" x14ac:dyDescent="0.3">
      <c r="A498" s="53"/>
      <c r="B498" s="54"/>
      <c r="C498" s="55"/>
      <c r="D498" s="28">
        <v>2027</v>
      </c>
      <c r="E498" s="9">
        <f t="shared" si="132"/>
        <v>0</v>
      </c>
      <c r="F498" s="9">
        <f t="shared" si="131"/>
        <v>0</v>
      </c>
      <c r="G498" s="9">
        <f>G438+G448+G458+G468+G478+G488</f>
        <v>0</v>
      </c>
      <c r="H498" s="9">
        <f t="shared" si="130"/>
        <v>0</v>
      </c>
      <c r="I498" s="9">
        <f t="shared" si="130"/>
        <v>0</v>
      </c>
      <c r="J498" s="4" t="s">
        <v>4</v>
      </c>
    </row>
    <row r="499" spans="1:10" ht="23.25" customHeight="1" x14ac:dyDescent="0.3">
      <c r="A499" s="16"/>
      <c r="B499" s="16"/>
      <c r="C499" s="16"/>
      <c r="D499" s="17"/>
      <c r="E499" s="17"/>
      <c r="F499" s="18"/>
      <c r="G499" s="18"/>
      <c r="H499" s="18"/>
      <c r="I499" s="18"/>
    </row>
    <row r="500" spans="1:10" ht="23.25" customHeight="1" x14ac:dyDescent="0.3">
      <c r="A500" s="16"/>
      <c r="B500" s="16"/>
      <c r="C500" s="16"/>
      <c r="D500" s="17"/>
      <c r="E500" s="17"/>
      <c r="F500" s="18"/>
      <c r="G500" s="18"/>
      <c r="H500" s="18"/>
      <c r="I500" s="18"/>
    </row>
    <row r="501" spans="1:10" ht="23.25" customHeight="1" x14ac:dyDescent="0.45">
      <c r="A501" s="2" t="s">
        <v>30</v>
      </c>
      <c r="B501" s="3"/>
      <c r="C501" s="3"/>
      <c r="D501" s="19"/>
      <c r="E501" s="20"/>
      <c r="F501" s="36" t="s">
        <v>31</v>
      </c>
      <c r="G501" s="37"/>
      <c r="H501" s="22"/>
      <c r="I501" s="22"/>
    </row>
  </sheetData>
  <mergeCells count="85">
    <mergeCell ref="A420:I420"/>
    <mergeCell ref="B421:B424"/>
    <mergeCell ref="C421:C424"/>
    <mergeCell ref="A421:A424"/>
    <mergeCell ref="C359:C361"/>
    <mergeCell ref="C362:C364"/>
    <mergeCell ref="A160:A397"/>
    <mergeCell ref="C240:C249"/>
    <mergeCell ref="C250:C259"/>
    <mergeCell ref="C260:C269"/>
    <mergeCell ref="C373:C377"/>
    <mergeCell ref="C378:C382"/>
    <mergeCell ref="C270:C279"/>
    <mergeCell ref="C280:C289"/>
    <mergeCell ref="C365:C367"/>
    <mergeCell ref="C230:C239"/>
    <mergeCell ref="C356:C358"/>
    <mergeCell ref="C310:C319"/>
    <mergeCell ref="C330:C339"/>
    <mergeCell ref="C320:C329"/>
    <mergeCell ref="C340:C349"/>
    <mergeCell ref="B160:B166"/>
    <mergeCell ref="C290:C299"/>
    <mergeCell ref="C300:C309"/>
    <mergeCell ref="C350:C352"/>
    <mergeCell ref="C353:C355"/>
    <mergeCell ref="C210:C219"/>
    <mergeCell ref="C200:C209"/>
    <mergeCell ref="C220:C229"/>
    <mergeCell ref="C170:C179"/>
    <mergeCell ref="C180:C189"/>
    <mergeCell ref="C190:C199"/>
    <mergeCell ref="C160:C169"/>
    <mergeCell ref="A469:C478"/>
    <mergeCell ref="A479:C488"/>
    <mergeCell ref="A410:C419"/>
    <mergeCell ref="A429:C438"/>
    <mergeCell ref="C368:C372"/>
    <mergeCell ref="A459:C468"/>
    <mergeCell ref="A449:C458"/>
    <mergeCell ref="A439:C448"/>
    <mergeCell ref="C383:C387"/>
    <mergeCell ref="C388:C392"/>
    <mergeCell ref="C393:C397"/>
    <mergeCell ref="C398:C400"/>
    <mergeCell ref="C401:C403"/>
    <mergeCell ref="C404:C406"/>
    <mergeCell ref="C407:C409"/>
    <mergeCell ref="B368:B409"/>
    <mergeCell ref="F4:I4"/>
    <mergeCell ref="A13:I13"/>
    <mergeCell ref="B16:I16"/>
    <mergeCell ref="A11:I11"/>
    <mergeCell ref="A12:I12"/>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A425:C428"/>
    <mergeCell ref="F501:G501"/>
    <mergeCell ref="C17:C26"/>
    <mergeCell ref="B17:B26"/>
    <mergeCell ref="A17:A26"/>
    <mergeCell ref="C27:C36"/>
    <mergeCell ref="B27:B36"/>
    <mergeCell ref="A27:A36"/>
    <mergeCell ref="C37:C46"/>
    <mergeCell ref="C47:C56"/>
    <mergeCell ref="A67:C76"/>
    <mergeCell ref="A78:A87"/>
    <mergeCell ref="B78:B87"/>
    <mergeCell ref="C78:C87"/>
    <mergeCell ref="B98:I98"/>
    <mergeCell ref="A489:C498"/>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8" max="9" man="1"/>
    <brk id="4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2025-07-15T01:42:30Z</cp:lastPrinted>
  <dcterms:created xsi:type="dcterms:W3CDTF">2019-08-27T06:02:36Z</dcterms:created>
  <dcterms:modified xsi:type="dcterms:W3CDTF">2025-07-22T05:56:30Z</dcterms:modified>
</cp:coreProperties>
</file>