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МП ЖКХ от 25.02.2025 № 319-па\"/>
    </mc:Choice>
  </mc:AlternateContent>
  <bookViews>
    <workbookView xWindow="0" yWindow="0" windowWidth="24000" windowHeight="9600"/>
  </bookViews>
  <sheets>
    <sheet name="Лист1" sheetId="1" r:id="rId1"/>
  </sheets>
  <definedNames>
    <definedName name="_xlnm.Print_Titles" localSheetId="0">Лист1!$15:$15</definedName>
    <definedName name="_xlnm.Print_Area" localSheetId="0">Лист1!$A$1:$J$488</definedName>
  </definedNames>
  <calcPr calcId="162913" iterate="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464" i="1" l="1"/>
  <c r="I464" i="1"/>
  <c r="G464" i="1"/>
  <c r="H463" i="1"/>
  <c r="I463" i="1"/>
  <c r="G463" i="1"/>
  <c r="H462" i="1"/>
  <c r="I462" i="1"/>
  <c r="G462" i="1"/>
  <c r="E412" i="1"/>
  <c r="H412" i="1"/>
  <c r="I412" i="1"/>
  <c r="G414" i="1"/>
  <c r="G413" i="1"/>
  <c r="G412" i="1"/>
  <c r="I405" i="1"/>
  <c r="G406" i="1"/>
  <c r="G405" i="1"/>
  <c r="H470" i="1" l="1"/>
  <c r="H471" i="1"/>
  <c r="H472" i="1"/>
  <c r="H473" i="1"/>
  <c r="H474" i="1"/>
  <c r="H469" i="1"/>
  <c r="G470" i="1"/>
  <c r="G471" i="1"/>
  <c r="G472" i="1"/>
  <c r="G473" i="1"/>
  <c r="G474" i="1"/>
  <c r="I470" i="1"/>
  <c r="I471" i="1"/>
  <c r="I472" i="1"/>
  <c r="I465" i="1" s="1"/>
  <c r="I473" i="1"/>
  <c r="F412" i="1"/>
  <c r="E404" i="1"/>
  <c r="E403" i="1"/>
  <c r="E402" i="1"/>
  <c r="E401" i="1"/>
  <c r="E400" i="1"/>
  <c r="E399" i="1"/>
  <c r="E398" i="1"/>
  <c r="E397" i="1"/>
  <c r="E396" i="1"/>
  <c r="E395" i="1"/>
  <c r="E394" i="1"/>
  <c r="E393" i="1"/>
  <c r="E362" i="1"/>
  <c r="E361" i="1"/>
  <c r="E360" i="1"/>
  <c r="E359" i="1"/>
  <c r="E358" i="1"/>
  <c r="E357" i="1"/>
  <c r="E356" i="1"/>
  <c r="E355" i="1"/>
  <c r="E354" i="1"/>
  <c r="E353" i="1"/>
  <c r="E352" i="1"/>
  <c r="E351" i="1"/>
  <c r="E350" i="1"/>
  <c r="E349" i="1"/>
  <c r="E348" i="1"/>
  <c r="E347" i="1"/>
  <c r="E346" i="1"/>
  <c r="E345" i="1"/>
  <c r="H465" i="1" l="1"/>
  <c r="F465" i="1"/>
  <c r="I460" i="1"/>
  <c r="F462" i="1"/>
  <c r="F463" i="1"/>
  <c r="F464" i="1"/>
  <c r="I461" i="1"/>
  <c r="H461" i="1"/>
  <c r="G461" i="1"/>
  <c r="F461" i="1"/>
  <c r="G456" i="1"/>
  <c r="F457" i="1"/>
  <c r="F458" i="1"/>
  <c r="F459" i="1"/>
  <c r="F460" i="1"/>
  <c r="F456" i="1"/>
  <c r="I449" i="1"/>
  <c r="I450" i="1"/>
  <c r="I451" i="1"/>
  <c r="I452" i="1"/>
  <c r="I453" i="1"/>
  <c r="I454" i="1"/>
  <c r="I447" i="1"/>
  <c r="I448" i="1"/>
  <c r="H447" i="1"/>
  <c r="H448" i="1"/>
  <c r="H449" i="1"/>
  <c r="H450" i="1"/>
  <c r="H451" i="1"/>
  <c r="H452" i="1"/>
  <c r="H482" i="1" s="1"/>
  <c r="H453" i="1"/>
  <c r="H454" i="1"/>
  <c r="F447" i="1"/>
  <c r="F448" i="1"/>
  <c r="F449" i="1"/>
  <c r="F450" i="1"/>
  <c r="F451" i="1"/>
  <c r="F452" i="1"/>
  <c r="F453" i="1"/>
  <c r="F454" i="1"/>
  <c r="F446" i="1"/>
  <c r="H446" i="1"/>
  <c r="I446" i="1"/>
  <c r="G446" i="1"/>
  <c r="G447" i="1"/>
  <c r="G449" i="1"/>
  <c r="G450" i="1"/>
  <c r="G451" i="1"/>
  <c r="G452" i="1"/>
  <c r="G453" i="1"/>
  <c r="E453" i="1" s="1"/>
  <c r="G454" i="1"/>
  <c r="I440" i="1"/>
  <c r="I441" i="1"/>
  <c r="I442" i="1"/>
  <c r="I443" i="1"/>
  <c r="I444" i="1"/>
  <c r="I439" i="1"/>
  <c r="I437" i="1"/>
  <c r="I438" i="1"/>
  <c r="H437" i="1"/>
  <c r="H438" i="1"/>
  <c r="H439" i="1"/>
  <c r="H440" i="1"/>
  <c r="H441" i="1"/>
  <c r="H442" i="1"/>
  <c r="H443" i="1"/>
  <c r="H444" i="1"/>
  <c r="H436" i="1"/>
  <c r="I436" i="1"/>
  <c r="F437" i="1"/>
  <c r="F438" i="1"/>
  <c r="F439" i="1"/>
  <c r="F440" i="1"/>
  <c r="F441" i="1"/>
  <c r="F442" i="1"/>
  <c r="F443" i="1"/>
  <c r="F444" i="1"/>
  <c r="F436" i="1"/>
  <c r="G436" i="1"/>
  <c r="G437" i="1"/>
  <c r="G440" i="1"/>
  <c r="G441" i="1"/>
  <c r="G442" i="1"/>
  <c r="G443" i="1"/>
  <c r="G444" i="1"/>
  <c r="G439" i="1"/>
  <c r="I434" i="1"/>
  <c r="I433" i="1"/>
  <c r="I432" i="1"/>
  <c r="I431" i="1"/>
  <c r="I430" i="1"/>
  <c r="I429" i="1"/>
  <c r="I428" i="1"/>
  <c r="I427" i="1"/>
  <c r="I426" i="1"/>
  <c r="H427" i="1"/>
  <c r="H428" i="1"/>
  <c r="H429" i="1"/>
  <c r="H425" i="1" s="1"/>
  <c r="H430" i="1"/>
  <c r="H431" i="1"/>
  <c r="H432" i="1"/>
  <c r="H433" i="1"/>
  <c r="E433" i="1" s="1"/>
  <c r="H434" i="1"/>
  <c r="H426" i="1"/>
  <c r="G433" i="1"/>
  <c r="G434" i="1"/>
  <c r="G484" i="1" s="1"/>
  <c r="G432" i="1"/>
  <c r="G431" i="1"/>
  <c r="G430" i="1"/>
  <c r="G429" i="1"/>
  <c r="G428" i="1"/>
  <c r="G427" i="1"/>
  <c r="G426" i="1"/>
  <c r="F426" i="1"/>
  <c r="F427" i="1"/>
  <c r="F429" i="1"/>
  <c r="F430" i="1"/>
  <c r="F431" i="1"/>
  <c r="F481" i="1" s="1"/>
  <c r="F432" i="1"/>
  <c r="F433" i="1"/>
  <c r="F434" i="1"/>
  <c r="F428" i="1"/>
  <c r="I419" i="1"/>
  <c r="I420" i="1"/>
  <c r="I421" i="1"/>
  <c r="I422" i="1"/>
  <c r="I423" i="1"/>
  <c r="I424" i="1"/>
  <c r="I417" i="1"/>
  <c r="I418" i="1"/>
  <c r="H417" i="1"/>
  <c r="H477" i="1" s="1"/>
  <c r="H418" i="1"/>
  <c r="H419" i="1"/>
  <c r="H420" i="1"/>
  <c r="H421" i="1"/>
  <c r="H422" i="1"/>
  <c r="H423" i="1"/>
  <c r="H424" i="1"/>
  <c r="H484" i="1" s="1"/>
  <c r="F417" i="1"/>
  <c r="F477" i="1" s="1"/>
  <c r="F418" i="1"/>
  <c r="F419" i="1"/>
  <c r="F420" i="1"/>
  <c r="F421" i="1"/>
  <c r="F422" i="1"/>
  <c r="F423" i="1"/>
  <c r="F424" i="1"/>
  <c r="F416" i="1"/>
  <c r="H416" i="1"/>
  <c r="I416" i="1"/>
  <c r="G416" i="1"/>
  <c r="G417" i="1"/>
  <c r="G419" i="1"/>
  <c r="G420" i="1"/>
  <c r="G421" i="1"/>
  <c r="G422" i="1"/>
  <c r="G423" i="1"/>
  <c r="G424" i="1"/>
  <c r="G418" i="1"/>
  <c r="I413" i="1"/>
  <c r="I414" i="1"/>
  <c r="H413" i="1"/>
  <c r="H414" i="1"/>
  <c r="I411" i="1"/>
  <c r="H411" i="1"/>
  <c r="G411" i="1"/>
  <c r="F413" i="1"/>
  <c r="F414" i="1"/>
  <c r="F411" i="1"/>
  <c r="I410" i="1"/>
  <c r="I409" i="1"/>
  <c r="I408" i="1"/>
  <c r="I407" i="1"/>
  <c r="I406" i="1"/>
  <c r="H407" i="1"/>
  <c r="H408" i="1"/>
  <c r="H409" i="1"/>
  <c r="H410" i="1"/>
  <c r="H406" i="1"/>
  <c r="G410" i="1"/>
  <c r="G409" i="1"/>
  <c r="G408" i="1"/>
  <c r="G407" i="1"/>
  <c r="F407" i="1"/>
  <c r="F408" i="1"/>
  <c r="F409" i="1"/>
  <c r="F406" i="1"/>
  <c r="I146" i="1"/>
  <c r="I147" i="1"/>
  <c r="I148" i="1"/>
  <c r="I149" i="1"/>
  <c r="I150" i="1"/>
  <c r="I151" i="1"/>
  <c r="I152" i="1"/>
  <c r="I153" i="1"/>
  <c r="I145" i="1"/>
  <c r="H146" i="1"/>
  <c r="H147" i="1"/>
  <c r="H148" i="1"/>
  <c r="H149" i="1"/>
  <c r="H150" i="1"/>
  <c r="H151" i="1"/>
  <c r="H152" i="1"/>
  <c r="H153" i="1"/>
  <c r="H145" i="1"/>
  <c r="G151" i="1"/>
  <c r="G152" i="1"/>
  <c r="G153" i="1"/>
  <c r="G150" i="1"/>
  <c r="G149" i="1"/>
  <c r="G146" i="1"/>
  <c r="G147" i="1"/>
  <c r="G148" i="1"/>
  <c r="G145" i="1"/>
  <c r="F148" i="1"/>
  <c r="F149" i="1"/>
  <c r="F150" i="1"/>
  <c r="F151" i="1"/>
  <c r="F152" i="1"/>
  <c r="F153" i="1"/>
  <c r="F147" i="1"/>
  <c r="F146" i="1"/>
  <c r="F145" i="1"/>
  <c r="I100" i="1"/>
  <c r="I101" i="1"/>
  <c r="I102" i="1"/>
  <c r="I99" i="1"/>
  <c r="I98" i="1"/>
  <c r="I97" i="1"/>
  <c r="I96" i="1"/>
  <c r="I95" i="1"/>
  <c r="H95" i="1"/>
  <c r="H96" i="1"/>
  <c r="H97" i="1"/>
  <c r="H98" i="1"/>
  <c r="H99" i="1"/>
  <c r="H100" i="1"/>
  <c r="H101" i="1"/>
  <c r="H102" i="1"/>
  <c r="H93" i="1" s="1"/>
  <c r="G100" i="1"/>
  <c r="G101" i="1"/>
  <c r="G102" i="1"/>
  <c r="G99" i="1"/>
  <c r="G98" i="1"/>
  <c r="G97" i="1"/>
  <c r="G96" i="1"/>
  <c r="G95" i="1"/>
  <c r="G94" i="1"/>
  <c r="H94" i="1"/>
  <c r="I94" i="1"/>
  <c r="F95" i="1"/>
  <c r="F96" i="1"/>
  <c r="F97" i="1"/>
  <c r="F98" i="1"/>
  <c r="F99" i="1"/>
  <c r="F100" i="1"/>
  <c r="F101" i="1"/>
  <c r="F102" i="1"/>
  <c r="F94" i="1"/>
  <c r="H77" i="1"/>
  <c r="I77" i="1"/>
  <c r="H76" i="1"/>
  <c r="I76" i="1"/>
  <c r="H75" i="1"/>
  <c r="I75" i="1"/>
  <c r="H74" i="1"/>
  <c r="I74" i="1"/>
  <c r="G76" i="1"/>
  <c r="G77" i="1"/>
  <c r="G74" i="1"/>
  <c r="G75" i="1"/>
  <c r="G73" i="1"/>
  <c r="H73" i="1"/>
  <c r="I73" i="1"/>
  <c r="I79" i="1"/>
  <c r="I80" i="1"/>
  <c r="I81" i="1"/>
  <c r="H79" i="1"/>
  <c r="H80" i="1"/>
  <c r="H81" i="1"/>
  <c r="G79" i="1"/>
  <c r="G80" i="1"/>
  <c r="G81" i="1"/>
  <c r="H78" i="1"/>
  <c r="I78" i="1"/>
  <c r="G78" i="1"/>
  <c r="F79" i="1"/>
  <c r="F80" i="1"/>
  <c r="F81" i="1"/>
  <c r="F78" i="1"/>
  <c r="F74" i="1"/>
  <c r="F75" i="1"/>
  <c r="F76" i="1"/>
  <c r="F77" i="1"/>
  <c r="F73" i="1"/>
  <c r="G17" i="1"/>
  <c r="H17" i="1"/>
  <c r="I17" i="1"/>
  <c r="F17" i="1"/>
  <c r="E17" i="1" s="1"/>
  <c r="E25" i="1"/>
  <c r="G27" i="1"/>
  <c r="H27" i="1"/>
  <c r="I27" i="1"/>
  <c r="F27" i="1"/>
  <c r="E35" i="1"/>
  <c r="G37" i="1"/>
  <c r="H37" i="1"/>
  <c r="I37" i="1"/>
  <c r="F37" i="1"/>
  <c r="E45" i="1"/>
  <c r="G47" i="1"/>
  <c r="H47" i="1"/>
  <c r="I47" i="1"/>
  <c r="F47" i="1"/>
  <c r="E55" i="1"/>
  <c r="G57" i="1"/>
  <c r="H57" i="1"/>
  <c r="I57" i="1"/>
  <c r="F57" i="1"/>
  <c r="E65" i="1"/>
  <c r="G67" i="1"/>
  <c r="H67" i="1"/>
  <c r="I67" i="1"/>
  <c r="F67" i="1"/>
  <c r="E70" i="1"/>
  <c r="G83" i="1"/>
  <c r="H83" i="1"/>
  <c r="I83" i="1"/>
  <c r="F83" i="1"/>
  <c r="E91" i="1"/>
  <c r="G104" i="1"/>
  <c r="H104" i="1"/>
  <c r="I104" i="1"/>
  <c r="F104" i="1"/>
  <c r="E112" i="1"/>
  <c r="G114" i="1"/>
  <c r="H114" i="1"/>
  <c r="I114" i="1"/>
  <c r="F114" i="1"/>
  <c r="E122" i="1"/>
  <c r="G124" i="1"/>
  <c r="H124" i="1"/>
  <c r="I124" i="1"/>
  <c r="F124" i="1"/>
  <c r="E132" i="1"/>
  <c r="G134" i="1"/>
  <c r="H134" i="1"/>
  <c r="I134" i="1"/>
  <c r="F134" i="1"/>
  <c r="E142" i="1"/>
  <c r="G155" i="1"/>
  <c r="H155" i="1"/>
  <c r="I155" i="1"/>
  <c r="F155" i="1"/>
  <c r="E163" i="1"/>
  <c r="G165" i="1"/>
  <c r="H165" i="1"/>
  <c r="I165" i="1"/>
  <c r="F165" i="1"/>
  <c r="E173" i="1"/>
  <c r="G175" i="1"/>
  <c r="H175" i="1"/>
  <c r="I175" i="1"/>
  <c r="F175" i="1"/>
  <c r="E183" i="1"/>
  <c r="G185" i="1"/>
  <c r="H185" i="1"/>
  <c r="I185" i="1"/>
  <c r="F185" i="1"/>
  <c r="E193" i="1"/>
  <c r="G195" i="1"/>
  <c r="H195" i="1"/>
  <c r="I195" i="1"/>
  <c r="F195" i="1"/>
  <c r="E203" i="1"/>
  <c r="G205" i="1"/>
  <c r="H205" i="1"/>
  <c r="I205" i="1"/>
  <c r="F205" i="1"/>
  <c r="E213" i="1"/>
  <c r="G215" i="1"/>
  <c r="H215" i="1"/>
  <c r="I215" i="1"/>
  <c r="F215" i="1"/>
  <c r="E223" i="1"/>
  <c r="G225" i="1"/>
  <c r="H225" i="1"/>
  <c r="I225" i="1"/>
  <c r="F225" i="1"/>
  <c r="E233" i="1"/>
  <c r="G235" i="1"/>
  <c r="H235" i="1"/>
  <c r="I235" i="1"/>
  <c r="F235" i="1"/>
  <c r="E243" i="1"/>
  <c r="G245" i="1"/>
  <c r="H245" i="1"/>
  <c r="I245" i="1"/>
  <c r="F245" i="1"/>
  <c r="E253" i="1"/>
  <c r="G255" i="1"/>
  <c r="H255" i="1"/>
  <c r="I255" i="1"/>
  <c r="F255" i="1"/>
  <c r="E263" i="1"/>
  <c r="G265" i="1"/>
  <c r="H265" i="1"/>
  <c r="I265" i="1"/>
  <c r="F265" i="1"/>
  <c r="E273" i="1"/>
  <c r="G275" i="1"/>
  <c r="H275" i="1"/>
  <c r="I275" i="1"/>
  <c r="F275" i="1"/>
  <c r="E283" i="1"/>
  <c r="G285" i="1"/>
  <c r="H285" i="1"/>
  <c r="I285" i="1"/>
  <c r="F285" i="1"/>
  <c r="E293" i="1"/>
  <c r="G295" i="1"/>
  <c r="H295" i="1"/>
  <c r="I295" i="1"/>
  <c r="F295" i="1"/>
  <c r="E303" i="1"/>
  <c r="G305" i="1"/>
  <c r="H305" i="1"/>
  <c r="I305" i="1"/>
  <c r="F305" i="1"/>
  <c r="E313" i="1"/>
  <c r="E418" i="1"/>
  <c r="G388" i="1"/>
  <c r="H388" i="1"/>
  <c r="I388" i="1"/>
  <c r="F388" i="1"/>
  <c r="G383" i="1"/>
  <c r="H383" i="1"/>
  <c r="I383" i="1"/>
  <c r="F383" i="1"/>
  <c r="G378" i="1"/>
  <c r="H378" i="1"/>
  <c r="I378" i="1"/>
  <c r="F378" i="1"/>
  <c r="G373" i="1"/>
  <c r="H373" i="1"/>
  <c r="I373" i="1"/>
  <c r="F373" i="1"/>
  <c r="E369" i="1"/>
  <c r="G368" i="1"/>
  <c r="H368" i="1"/>
  <c r="I368" i="1"/>
  <c r="F368" i="1"/>
  <c r="E368" i="1" s="1"/>
  <c r="G363" i="1"/>
  <c r="H363" i="1"/>
  <c r="I363" i="1"/>
  <c r="F363" i="1"/>
  <c r="G335" i="1"/>
  <c r="H335" i="1"/>
  <c r="I335" i="1"/>
  <c r="F335" i="1"/>
  <c r="G325" i="1"/>
  <c r="H325" i="1"/>
  <c r="I325" i="1"/>
  <c r="F325" i="1"/>
  <c r="G315" i="1"/>
  <c r="H315" i="1"/>
  <c r="I315" i="1"/>
  <c r="F315" i="1"/>
  <c r="E315" i="1" s="1"/>
  <c r="E323" i="1"/>
  <c r="E333" i="1"/>
  <c r="E343" i="1"/>
  <c r="E366" i="1"/>
  <c r="E371" i="1"/>
  <c r="E376" i="1"/>
  <c r="E381" i="1"/>
  <c r="E386" i="1"/>
  <c r="E391" i="1"/>
  <c r="H481" i="1" l="1"/>
  <c r="E423" i="1"/>
  <c r="E413" i="1"/>
  <c r="H476" i="1"/>
  <c r="F484" i="1"/>
  <c r="F480" i="1"/>
  <c r="F478" i="1"/>
  <c r="E463" i="1"/>
  <c r="F405" i="1"/>
  <c r="F476" i="1"/>
  <c r="F483" i="1"/>
  <c r="F479" i="1"/>
  <c r="H435" i="1"/>
  <c r="G481" i="1"/>
  <c r="G415" i="1"/>
  <c r="F415" i="1"/>
  <c r="I415" i="1"/>
  <c r="F482" i="1"/>
  <c r="H483" i="1"/>
  <c r="G483" i="1"/>
  <c r="E80" i="1"/>
  <c r="E473" i="1"/>
  <c r="G144" i="1"/>
  <c r="H144" i="1"/>
  <c r="H415" i="1"/>
  <c r="G482" i="1"/>
  <c r="G476" i="1"/>
  <c r="F144" i="1"/>
  <c r="E152" i="1"/>
  <c r="I435" i="1"/>
  <c r="I445" i="1"/>
  <c r="F93" i="1"/>
  <c r="F445" i="1"/>
  <c r="I144" i="1"/>
  <c r="I483" i="1"/>
  <c r="F475" i="1"/>
  <c r="F455" i="1"/>
  <c r="H445" i="1"/>
  <c r="E443" i="1"/>
  <c r="F435" i="1"/>
  <c r="I425" i="1"/>
  <c r="G425" i="1"/>
  <c r="F425" i="1"/>
  <c r="E411" i="1"/>
  <c r="E101" i="1"/>
  <c r="H460" i="1" l="1"/>
  <c r="H480" i="1" s="1"/>
  <c r="E392" i="1"/>
  <c r="E390" i="1"/>
  <c r="E389" i="1"/>
  <c r="E387" i="1"/>
  <c r="E385" i="1"/>
  <c r="E384" i="1"/>
  <c r="E382" i="1"/>
  <c r="E380" i="1"/>
  <c r="E379" i="1"/>
  <c r="E377" i="1"/>
  <c r="E375" i="1"/>
  <c r="E374" i="1"/>
  <c r="E373" i="1"/>
  <c r="E388" i="1" l="1"/>
  <c r="E383" i="1"/>
  <c r="E378" i="1"/>
  <c r="E372" i="1" l="1"/>
  <c r="E370" i="1"/>
  <c r="I456" i="1" l="1"/>
  <c r="I457" i="1"/>
  <c r="I477" i="1" s="1"/>
  <c r="I458" i="1"/>
  <c r="I478" i="1" s="1"/>
  <c r="I459" i="1"/>
  <c r="H458" i="1"/>
  <c r="H459" i="1"/>
  <c r="H479" i="1" s="1"/>
  <c r="G459" i="1"/>
  <c r="G460" i="1"/>
  <c r="G480" i="1" s="1"/>
  <c r="G458" i="1"/>
  <c r="F410" i="1"/>
  <c r="H478" i="1" l="1"/>
  <c r="H475" i="1" s="1"/>
  <c r="H455" i="1"/>
  <c r="I476" i="1"/>
  <c r="I455" i="1"/>
  <c r="E363" i="1"/>
  <c r="G457" i="1"/>
  <c r="E344" i="1"/>
  <c r="E342" i="1"/>
  <c r="E341" i="1"/>
  <c r="E340" i="1"/>
  <c r="E339" i="1"/>
  <c r="E338" i="1"/>
  <c r="E337" i="1"/>
  <c r="E336" i="1"/>
  <c r="G455" i="1" l="1"/>
  <c r="G477" i="1"/>
  <c r="E335" i="1"/>
  <c r="E71" i="1"/>
  <c r="E69" i="1"/>
  <c r="E68" i="1"/>
  <c r="E67" i="1" l="1"/>
  <c r="E78" i="1"/>
  <c r="E462" i="1" l="1"/>
  <c r="E452" i="1"/>
  <c r="E442" i="1"/>
  <c r="E432" i="1"/>
  <c r="E422" i="1"/>
  <c r="E365" i="1"/>
  <c r="E332" i="1"/>
  <c r="E322" i="1"/>
  <c r="E312" i="1"/>
  <c r="E302" i="1"/>
  <c r="E292" i="1"/>
  <c r="E282" i="1"/>
  <c r="E272" i="1"/>
  <c r="E262" i="1"/>
  <c r="E252" i="1"/>
  <c r="E242" i="1"/>
  <c r="E232" i="1"/>
  <c r="E222" i="1"/>
  <c r="E212" i="1"/>
  <c r="E202" i="1"/>
  <c r="E192" i="1"/>
  <c r="E182" i="1"/>
  <c r="E172" i="1"/>
  <c r="E162" i="1"/>
  <c r="E151" i="1"/>
  <c r="E141" i="1"/>
  <c r="E131" i="1"/>
  <c r="E121" i="1"/>
  <c r="E111" i="1"/>
  <c r="E90" i="1"/>
  <c r="E64" i="1"/>
  <c r="E54" i="1"/>
  <c r="E44" i="1"/>
  <c r="E34" i="1"/>
  <c r="E24" i="1"/>
  <c r="E79" i="1" l="1"/>
  <c r="E100" i="1"/>
  <c r="I474" i="1"/>
  <c r="I484" i="1" s="1"/>
  <c r="I481" i="1"/>
  <c r="E66" i="1"/>
  <c r="E63" i="1"/>
  <c r="E62" i="1"/>
  <c r="E61" i="1"/>
  <c r="E60" i="1"/>
  <c r="E59" i="1"/>
  <c r="E58" i="1"/>
  <c r="I482" i="1" l="1"/>
  <c r="E482" i="1" s="1"/>
  <c r="E483" i="1"/>
  <c r="E57" i="1"/>
  <c r="E472" i="1"/>
  <c r="E81" i="1"/>
  <c r="I480" i="1" l="1"/>
  <c r="E426" i="1" l="1"/>
  <c r="E43" i="1" l="1"/>
  <c r="E316" i="1" l="1"/>
  <c r="E317" i="1"/>
  <c r="E318" i="1"/>
  <c r="E319" i="1"/>
  <c r="E320" i="1"/>
  <c r="E321" i="1"/>
  <c r="E324" i="1"/>
  <c r="E326" i="1"/>
  <c r="E327" i="1"/>
  <c r="E328" i="1"/>
  <c r="E329" i="1"/>
  <c r="E330" i="1"/>
  <c r="E331" i="1"/>
  <c r="E334" i="1"/>
  <c r="E364" i="1"/>
  <c r="E367" i="1"/>
  <c r="E325" i="1" l="1"/>
  <c r="E474" i="1" l="1"/>
  <c r="E471" i="1"/>
  <c r="E464" i="1"/>
  <c r="E454" i="1"/>
  <c r="E451" i="1"/>
  <c r="E444" i="1"/>
  <c r="E441" i="1"/>
  <c r="E434" i="1"/>
  <c r="E416" i="1"/>
  <c r="E417" i="1"/>
  <c r="E419" i="1"/>
  <c r="E420" i="1"/>
  <c r="E421" i="1"/>
  <c r="E424" i="1"/>
  <c r="E414" i="1"/>
  <c r="E410" i="1"/>
  <c r="E314" i="1"/>
  <c r="E306" i="1"/>
  <c r="E307" i="1"/>
  <c r="E308" i="1"/>
  <c r="E309" i="1"/>
  <c r="E310" i="1"/>
  <c r="E311" i="1"/>
  <c r="E304" i="1"/>
  <c r="E301" i="1"/>
  <c r="E286" i="1"/>
  <c r="E287" i="1"/>
  <c r="E288" i="1"/>
  <c r="E289" i="1"/>
  <c r="E290" i="1"/>
  <c r="E291" i="1"/>
  <c r="E294" i="1"/>
  <c r="E284" i="1"/>
  <c r="E276" i="1"/>
  <c r="E277" i="1"/>
  <c r="E278" i="1"/>
  <c r="E279" i="1"/>
  <c r="E280" i="1"/>
  <c r="E281" i="1"/>
  <c r="E266" i="1"/>
  <c r="E267" i="1"/>
  <c r="E268" i="1"/>
  <c r="E269" i="1"/>
  <c r="E270" i="1"/>
  <c r="E271" i="1"/>
  <c r="E274" i="1"/>
  <c r="E256" i="1"/>
  <c r="E257" i="1"/>
  <c r="E258" i="1"/>
  <c r="E259" i="1"/>
  <c r="E260" i="1"/>
  <c r="E261" i="1"/>
  <c r="E264" i="1"/>
  <c r="E254" i="1"/>
  <c r="E246" i="1"/>
  <c r="E247" i="1"/>
  <c r="E248" i="1"/>
  <c r="E249" i="1"/>
  <c r="E250" i="1"/>
  <c r="E251" i="1"/>
  <c r="E244" i="1"/>
  <c r="E236" i="1"/>
  <c r="E237" i="1"/>
  <c r="E238" i="1"/>
  <c r="E239" i="1"/>
  <c r="E240" i="1"/>
  <c r="E241" i="1"/>
  <c r="E226" i="1"/>
  <c r="E227" i="1"/>
  <c r="E228" i="1"/>
  <c r="E229" i="1"/>
  <c r="E230" i="1"/>
  <c r="E231" i="1"/>
  <c r="E234" i="1"/>
  <c r="E216" i="1"/>
  <c r="E217" i="1"/>
  <c r="E218" i="1"/>
  <c r="E219" i="1"/>
  <c r="E220" i="1"/>
  <c r="E221" i="1"/>
  <c r="E224" i="1"/>
  <c r="E214" i="1"/>
  <c r="E206" i="1"/>
  <c r="E207" i="1"/>
  <c r="E208" i="1"/>
  <c r="E209" i="1"/>
  <c r="E210" i="1"/>
  <c r="E211" i="1"/>
  <c r="E204" i="1"/>
  <c r="E196" i="1"/>
  <c r="E197" i="1"/>
  <c r="E198" i="1"/>
  <c r="E199" i="1"/>
  <c r="E200" i="1"/>
  <c r="E201" i="1"/>
  <c r="E186" i="1"/>
  <c r="E187" i="1"/>
  <c r="E188" i="1"/>
  <c r="E189" i="1"/>
  <c r="E190" i="1"/>
  <c r="E191" i="1"/>
  <c r="E194" i="1"/>
  <c r="E184" i="1"/>
  <c r="E181" i="1"/>
  <c r="E174" i="1"/>
  <c r="E171" i="1"/>
  <c r="E166" i="1"/>
  <c r="E164" i="1"/>
  <c r="E156" i="1"/>
  <c r="E157" i="1"/>
  <c r="E158" i="1"/>
  <c r="E159" i="1"/>
  <c r="E160" i="1"/>
  <c r="E161" i="1"/>
  <c r="E153" i="1"/>
  <c r="E255" i="1" l="1"/>
  <c r="E155" i="1"/>
  <c r="E305" i="1"/>
  <c r="E295" i="1"/>
  <c r="E285" i="1"/>
  <c r="E275" i="1"/>
  <c r="E265" i="1"/>
  <c r="E245" i="1"/>
  <c r="E235" i="1"/>
  <c r="E225" i="1"/>
  <c r="E215" i="1"/>
  <c r="E205" i="1"/>
  <c r="E195" i="1"/>
  <c r="E165" i="1"/>
  <c r="E147" i="1"/>
  <c r="E143" i="1"/>
  <c r="E135" i="1"/>
  <c r="E136" i="1"/>
  <c r="E137" i="1"/>
  <c r="E138" i="1"/>
  <c r="E139" i="1"/>
  <c r="E140" i="1"/>
  <c r="E133" i="1"/>
  <c r="E125" i="1"/>
  <c r="E126" i="1"/>
  <c r="E127" i="1"/>
  <c r="E128" i="1"/>
  <c r="E129" i="1"/>
  <c r="E130" i="1"/>
  <c r="E123" i="1"/>
  <c r="E118" i="1"/>
  <c r="E119" i="1"/>
  <c r="E120" i="1"/>
  <c r="E115" i="1"/>
  <c r="E116" i="1"/>
  <c r="E117" i="1"/>
  <c r="E113" i="1"/>
  <c r="E110" i="1"/>
  <c r="E105" i="1"/>
  <c r="E106" i="1"/>
  <c r="E107" i="1"/>
  <c r="E108" i="1"/>
  <c r="E109" i="1"/>
  <c r="E92" i="1"/>
  <c r="E84" i="1"/>
  <c r="E85" i="1"/>
  <c r="E86" i="1"/>
  <c r="E87" i="1"/>
  <c r="E88" i="1"/>
  <c r="E89"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104" i="1"/>
  <c r="E102" i="1"/>
  <c r="E134" i="1"/>
  <c r="E124" i="1"/>
  <c r="E114" i="1"/>
  <c r="E83" i="1"/>
  <c r="E27" i="1"/>
  <c r="G438" i="1" l="1"/>
  <c r="G435" i="1" l="1"/>
  <c r="E466" i="1"/>
  <c r="E467" i="1"/>
  <c r="E468" i="1"/>
  <c r="E449" i="1"/>
  <c r="E450" i="1"/>
  <c r="E439" i="1"/>
  <c r="E440" i="1"/>
  <c r="E446" i="1"/>
  <c r="E447" i="1"/>
  <c r="E436" i="1"/>
  <c r="E437" i="1"/>
  <c r="E296" i="1"/>
  <c r="E297" i="1"/>
  <c r="E298" i="1"/>
  <c r="E299" i="1"/>
  <c r="E300" i="1"/>
  <c r="E176" i="1"/>
  <c r="E177" i="1"/>
  <c r="E178" i="1"/>
  <c r="E179" i="1"/>
  <c r="E180" i="1"/>
  <c r="E167" i="1"/>
  <c r="E168" i="1"/>
  <c r="E169" i="1"/>
  <c r="E170" i="1"/>
  <c r="E98" i="1" l="1"/>
  <c r="E458" i="1"/>
  <c r="I469" i="1"/>
  <c r="I72" i="1"/>
  <c r="H405" i="1"/>
  <c r="I479" i="1" l="1"/>
  <c r="I475" i="1" s="1"/>
  <c r="H72" i="1"/>
  <c r="G72" i="1"/>
  <c r="F72" i="1"/>
  <c r="E74" i="1"/>
  <c r="E76" i="1"/>
  <c r="E75" i="1"/>
  <c r="E73" i="1"/>
  <c r="E77" i="1"/>
  <c r="E415" i="1" l="1"/>
  <c r="E72" i="1"/>
  <c r="E470" i="1"/>
  <c r="E428" i="1"/>
  <c r="E146" i="1" l="1"/>
  <c r="E148" i="1" l="1"/>
  <c r="G469" i="1" l="1"/>
  <c r="G448" i="1"/>
  <c r="G445" i="1" l="1"/>
  <c r="G478" i="1"/>
  <c r="G479" i="1"/>
  <c r="G475" i="1" s="1"/>
  <c r="G465" i="1"/>
  <c r="E465" i="1" s="1"/>
  <c r="E47" i="1"/>
  <c r="E448" i="1"/>
  <c r="E445" i="1"/>
  <c r="E469" i="1"/>
  <c r="E435" i="1" l="1"/>
  <c r="E438" i="1"/>
  <c r="E460" i="1" l="1"/>
  <c r="E461" i="1"/>
  <c r="E456" i="1" l="1"/>
  <c r="E185" i="1"/>
  <c r="E457" i="1"/>
  <c r="E459" i="1"/>
  <c r="E175" i="1"/>
  <c r="E97" i="1"/>
  <c r="E95" i="1" l="1"/>
  <c r="G93" i="1"/>
  <c r="E96" i="1"/>
  <c r="E455" i="1"/>
  <c r="E406" i="1" l="1"/>
  <c r="E478" i="1" l="1"/>
  <c r="E409" i="1"/>
  <c r="E150" i="1" l="1"/>
  <c r="E407" i="1"/>
  <c r="E149" i="1"/>
  <c r="E479" i="1"/>
  <c r="E145" i="1"/>
  <c r="E431" i="1"/>
  <c r="E408" i="1"/>
  <c r="E430" i="1"/>
  <c r="E427" i="1"/>
  <c r="E429" i="1"/>
  <c r="I93" i="1" l="1"/>
  <c r="E144" i="1"/>
  <c r="E405" i="1"/>
  <c r="E425" i="1"/>
  <c r="E94" i="1"/>
  <c r="E99" i="1"/>
  <c r="E476" i="1"/>
  <c r="E481" i="1"/>
  <c r="E480" i="1"/>
  <c r="E477" i="1"/>
  <c r="E93" i="1" l="1"/>
  <c r="E475" i="1" l="1"/>
  <c r="E484" i="1"/>
</calcChain>
</file>

<file path=xl/sharedStrings.xml><?xml version="1.0" encoding="utf-8"?>
<sst xmlns="http://schemas.openxmlformats.org/spreadsheetml/2006/main" count="138" uniqueCount="93">
  <si>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</si>
  <si>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</si>
  <si>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</si>
  <si>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</si>
  <si>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</si>
  <si>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</si>
  <si>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</si>
  <si>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</si>
  <si>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</si>
  <si>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</si>
  <si>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</si>
  <si>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</si>
  <si>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</si>
  <si>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</si>
  <si>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</si>
  <si>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</si>
  <si>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</si>
  <si>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</si>
  <si>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</si>
  <si>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</si>
  <si>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Основное мероприятие 8.4. Строительство объекта "Строительство канализационных очистных сооружений на территории города Усолье-Сибирское"</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</si>
  <si>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</si>
  <si>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</si>
  <si>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</si>
  <si>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</si>
  <si>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</si>
  <si>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</si>
  <si>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</si>
  <si>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</si>
  <si>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</si>
  <si>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</si>
  <si>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</si>
  <si>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Мэр города</t>
  </si>
  <si>
    <t>М.В. Торопкин</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</si>
  <si>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</si>
  <si>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</si>
  <si>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</si>
  <si>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</si>
  <si>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</si>
  <si>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</si>
  <si>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</si>
  <si>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</si>
  <si>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</si>
  <si>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</si>
  <si>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</si>
  <si>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</si>
  <si>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</si>
  <si>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</si>
  <si>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</si>
  <si>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</si>
  <si>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</si>
  <si>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</si>
  <si>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</si>
  <si>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</si>
  <si>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</si>
  <si>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</si>
  <si>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</si>
  <si>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</si>
  <si>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</si>
  <si>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</si>
  <si>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</si>
  <si>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</si>
  <si>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</si>
  <si>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</si>
  <si>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</si>
  <si>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</si>
  <si>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</si>
  <si>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</si>
  <si>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</si>
  <si>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</si>
  <si>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</si>
  <si>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</si>
  <si>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</si>
  <si>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</si>
  <si>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</si>
  <si>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</si>
  <si>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</si>
  <si>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</si>
  <si>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</si>
  <si>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</si>
  <si>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t xml:space="preserve">     от _____________2025 г. № ______________________</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</si>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</sst>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 _₽_-;\-* #,##0.00\ _₽_-;_-* &quot;-&quot;??\ _₽_-;_-@_-"/>
    <numFmt numFmtId="165" formatCode="#,##0.000"/>
    <numFmt numFmtId="166" formatCode="#,##0.00;[Red]\-#,##0.00;0.00"/>
  </numFmts>
  <fonts count="19"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sz val="11"/>
      <color theme="1"/>
      <name val="Calibri"/>
      <family val="2"/>
      <charset val="204"/>
      <scheme val="minor"/>
    </font>
    <font>
      <b/>
      <u/>
      <sz val="10"/>
      <name val="Times New Roman"/>
      <family val="1"/>
      <charset val="204"/>
    </font>
    <font>
      <sz val="12"/>
      <name val="Times New Roman"/>
      <family val="1"/>
      <charset val="204"/>
    </font>
    <font>
      <sz val="10"/>
      <color theme="1"/>
      <name val="Calibri"/>
      <family val="2"/>
      <charset val="204"/>
      <scheme val="minor"/>
    </font>
    <font>
      <sz val="11"/>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2">
    <xf numFmtId="0" fontId="0" fillId="0" borderId="0"/>
    <xf numFmtId="164" fontId="13" fillId="0" borderId="0" applyFont="0" applyFill="0" applyBorder="0" applyAlignment="0" applyProtection="0"/>
  </cellStyleXfs>
  <cellXfs count="142">
    <xf numFmtId="0" fontId="0" fillId="0" borderId="0" xfId="0"/>
    <xf numFmtId="166"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10" fillId="2" borderId="0" xfId="0" applyNumberFormat="1" applyFont="1" applyFill="1" applyBorder="1" applyAlignment="1">
      <alignment wrapText="1"/>
    </xf>
    <xf numFmtId="0" fontId="2" fillId="2" borderId="0" xfId="0" applyFont="1" applyFill="1" applyBorder="1" applyAlignment="1">
      <alignment horizontal="center" vertical="center" wrapText="1"/>
    </xf>
    <xf numFmtId="0" fontId="11" fillId="2" borderId="0" xfId="0" applyFont="1" applyFill="1" applyBorder="1" applyAlignment="1">
      <alignment horizontal="center" vertical="center" wrapText="1"/>
    </xf>
    <xf numFmtId="4" fontId="2" fillId="2" borderId="0" xfId="0" applyNumberFormat="1" applyFont="1" applyFill="1" applyBorder="1" applyAlignment="1">
      <alignment horizontal="center" vertical="center" wrapText="1"/>
    </xf>
    <xf numFmtId="0" fontId="10" fillId="2" borderId="0" xfId="0" applyFont="1" applyFill="1" applyBorder="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0" xfId="0" applyFont="1" applyFill="1" applyAlignment="1">
      <alignment horizontal="right"/>
    </xf>
    <xf numFmtId="0" fontId="3" fillId="2" borderId="0" xfId="0" applyFont="1" applyFill="1" applyAlignment="1">
      <alignment wrapText="1"/>
    </xf>
    <xf numFmtId="0" fontId="2" fillId="2" borderId="6" xfId="0" applyFont="1" applyFill="1" applyBorder="1" applyAlignment="1">
      <alignment horizontal="center" vertical="center" wrapText="1"/>
    </xf>
    <xf numFmtId="0" fontId="3" fillId="2" borderId="12" xfId="0" applyFont="1"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3" fillId="2" borderId="13" xfId="0" applyFont="1" applyFill="1" applyBorder="1" applyAlignment="1">
      <alignment vertical="top" wrapText="1"/>
    </xf>
    <xf numFmtId="0" fontId="3" fillId="2" borderId="9" xfId="0" applyFont="1" applyFill="1" applyBorder="1" applyAlignment="1">
      <alignment vertical="top" wrapText="1"/>
    </xf>
    <xf numFmtId="4" fontId="1" fillId="2" borderId="0" xfId="0" applyNumberFormat="1" applyFont="1" applyFill="1" applyBorder="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8" fillId="2" borderId="10" xfId="0" applyFont="1" applyFill="1" applyBorder="1" applyAlignment="1">
      <alignment horizontal="center" vertical="center" wrapText="1"/>
    </xf>
    <xf numFmtId="0" fontId="3" fillId="2" borderId="14" xfId="0" applyFont="1" applyFill="1" applyBorder="1" applyAlignment="1">
      <alignment wrapText="1"/>
    </xf>
    <xf numFmtId="0" fontId="3" fillId="2" borderId="11" xfId="0" applyFont="1" applyFill="1" applyBorder="1" applyAlignment="1">
      <alignment wrapText="1"/>
    </xf>
    <xf numFmtId="0" fontId="3" fillId="2" borderId="12" xfId="0" applyFont="1" applyFill="1" applyBorder="1" applyAlignment="1">
      <alignment wrapText="1"/>
    </xf>
    <xf numFmtId="0" fontId="3" fillId="2" borderId="0" xfId="0" applyFont="1" applyFill="1" applyAlignment="1">
      <alignment wrapText="1"/>
    </xf>
    <xf numFmtId="0" fontId="3" fillId="2" borderId="0" xfId="0" applyFont="1" applyFill="1" applyBorder="1" applyAlignment="1">
      <alignment wrapText="1"/>
    </xf>
    <xf numFmtId="0" fontId="3" fillId="2" borderId="8" xfId="0" applyFont="1" applyFill="1" applyBorder="1" applyAlignment="1">
      <alignment wrapText="1"/>
    </xf>
    <xf numFmtId="0" fontId="3" fillId="2" borderId="3" xfId="0" applyFont="1" applyFill="1" applyBorder="1" applyAlignment="1">
      <alignment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xf numFmtId="0" fontId="9" fillId="2" borderId="4" xfId="0" applyFont="1" applyFill="1" applyBorder="1" applyAlignment="1">
      <alignment horizontal="center" vertical="center" wrapText="1"/>
    </xf>
    <xf numFmtId="0" fontId="3" fillId="2" borderId="5" xfId="0" applyFont="1" applyFill="1" applyBorder="1" applyAlignment="1">
      <alignment vertical="center" wrapText="1"/>
    </xf>
    <xf numFmtId="0" fontId="3" fillId="2" borderId="15" xfId="0" applyFont="1" applyFill="1" applyBorder="1" applyAlignment="1">
      <alignment vertical="center" wrapText="1"/>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Alignment="1">
      <alignment horizontal="center" vertical="center" wrapText="1"/>
    </xf>
    <xf numFmtId="0" fontId="8" fillId="2" borderId="13"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3" xfId="0" applyFont="1" applyFill="1" applyBorder="1" applyAlignment="1">
      <alignment vertical="top" wrapText="1"/>
    </xf>
    <xf numFmtId="0" fontId="8" fillId="2" borderId="14" xfId="0" applyFont="1" applyFill="1" applyBorder="1" applyAlignment="1">
      <alignment vertical="center" wrapText="1"/>
    </xf>
    <xf numFmtId="0" fontId="8" fillId="2" borderId="11" xfId="0" applyFont="1" applyFill="1" applyBorder="1" applyAlignment="1">
      <alignment vertical="center" wrapText="1"/>
    </xf>
    <xf numFmtId="0" fontId="8" fillId="2" borderId="12" xfId="0" applyFont="1" applyFill="1" applyBorder="1" applyAlignment="1">
      <alignment vertical="center" wrapText="1"/>
    </xf>
    <xf numFmtId="0" fontId="8" fillId="2" borderId="0" xfId="0" applyFont="1" applyFill="1" applyAlignment="1">
      <alignment vertical="center" wrapText="1"/>
    </xf>
    <xf numFmtId="0" fontId="8" fillId="2" borderId="13" xfId="0" applyFont="1" applyFill="1" applyBorder="1" applyAlignment="1">
      <alignment vertical="center" wrapText="1"/>
    </xf>
    <xf numFmtId="0" fontId="8" fillId="2" borderId="0" xfId="0" applyFont="1" applyFill="1" applyBorder="1" applyAlignment="1">
      <alignment vertical="center" wrapText="1"/>
    </xf>
    <xf numFmtId="0" fontId="3" fillId="2" borderId="8" xfId="0" applyFont="1" applyFill="1" applyBorder="1" applyAlignment="1">
      <alignment vertical="center" wrapText="1"/>
    </xf>
    <xf numFmtId="0" fontId="3" fillId="2" borderId="3" xfId="0" applyFont="1" applyFill="1" applyBorder="1" applyAlignment="1">
      <alignment vertical="center" wrapText="1"/>
    </xf>
    <xf numFmtId="0" fontId="3" fillId="2" borderId="9" xfId="0" applyFont="1" applyFill="1" applyBorder="1" applyAlignment="1">
      <alignment vertical="center" wrapText="1"/>
    </xf>
    <xf numFmtId="0" fontId="3" fillId="2" borderId="14"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0" xfId="0" applyFont="1" applyFill="1" applyAlignment="1">
      <alignment horizontal="center" vertical="center"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4" fillId="2" borderId="13" xfId="0" applyFont="1" applyFill="1" applyBorder="1" applyAlignment="1">
      <alignment vertical="top" wrapText="1"/>
    </xf>
    <xf numFmtId="0" fontId="8" fillId="2" borderId="6" xfId="0" applyFont="1" applyFill="1" applyBorder="1" applyAlignment="1">
      <alignment vertical="top" wrapText="1"/>
    </xf>
    <xf numFmtId="0" fontId="17" fillId="2" borderId="7" xfId="0" applyFont="1" applyFill="1" applyBorder="1" applyAlignment="1">
      <alignment vertical="top" wrapText="1"/>
    </xf>
    <xf numFmtId="0" fontId="17" fillId="2" borderId="2" xfId="0" applyFont="1" applyFill="1" applyBorder="1" applyAlignment="1">
      <alignment vertical="top" wrapText="1"/>
    </xf>
    <xf numFmtId="0" fontId="18" fillId="2" borderId="7" xfId="0" applyFont="1" applyFill="1" applyBorder="1" applyAlignment="1">
      <alignment vertical="top" wrapText="1"/>
    </xf>
    <xf numFmtId="0" fontId="18" fillId="2" borderId="2" xfId="0" applyFont="1" applyFill="1" applyBorder="1" applyAlignment="1">
      <alignment vertical="top" wrapText="1"/>
    </xf>
    <xf numFmtId="0" fontId="2" fillId="2" borderId="7" xfId="0" applyFont="1" applyFill="1" applyBorder="1" applyAlignment="1">
      <alignment horizontal="center" vertical="center" wrapText="1"/>
    </xf>
    <xf numFmtId="0" fontId="3" fillId="2" borderId="13" xfId="0" applyFont="1" applyFill="1"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3" fillId="2" borderId="0" xfId="0" applyFont="1" applyFill="1" applyBorder="1" applyAlignment="1">
      <alignment vertical="center" wrapText="1"/>
    </xf>
    <xf numFmtId="0" fontId="3" fillId="2" borderId="13" xfId="0" applyFont="1" applyFill="1" applyBorder="1" applyAlignment="1">
      <alignment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1" xfId="0" applyFont="1" applyFill="1" applyBorder="1" applyAlignment="1">
      <alignment horizontal="center" vertical="top" wrapText="1"/>
    </xf>
    <xf numFmtId="0" fontId="16"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18"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9" xfId="0" applyFont="1" applyFill="1" applyBorder="1" applyAlignment="1">
      <alignment horizontal="center" vertical="top" wrapText="1"/>
    </xf>
    <xf numFmtId="0" fontId="3" fillId="2" borderId="0" xfId="0" applyFont="1" applyFill="1" applyBorder="1"/>
    <xf numFmtId="4" fontId="15" fillId="2" borderId="0" xfId="1" applyNumberFormat="1" applyFont="1" applyFill="1" applyBorder="1" applyAlignment="1">
      <alignment horizontal="center" vertical="center" wrapText="1"/>
    </xf>
    <xf numFmtId="4" fontId="6" fillId="2" borderId="0" xfId="0" applyNumberFormat="1" applyFont="1" applyFill="1" applyBorder="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7"/>
  <sheetViews>
    <sheetView tabSelected="1" topLeftCell="A13" zoomScale="86" zoomScaleNormal="86" zoomScaleSheetLayoutView="90" workbookViewId="0">
      <pane ySplit="3" topLeftCell="A496" activePane="bottomLeft" state="frozen"/>
      <selection activeCell="A13" sqref="A13"/>
      <selection pane="bottomLeft" activeCell="L493" sqref="L493"/>
    </sheetView>
  </sheetViews>
  <sheetFormatPr defaultColWidth="9.140625" defaultRowHeight="15" x14ac:dyDescent="0.25"/>
  <cols>
    <col min="1" max="1" width="4.85546875" style="4" customWidth="1"/>
    <col min="2" max="2" width="52.5703125" style="4" customWidth="1"/>
    <col min="3" max="3" width="37.28515625" style="4" customWidth="1"/>
    <col min="4" max="4" width="10.7109375" style="4" customWidth="1"/>
    <col min="5" max="5" width="17" style="4" customWidth="1"/>
    <col min="6" max="7" width="17.5703125" style="4" customWidth="1"/>
    <col min="8" max="8" width="17" style="4" customWidth="1"/>
    <col min="9" max="9" width="17.5703125" style="4" customWidth="1"/>
    <col min="10" max="10" width="3.85546875" style="4" customWidth="1"/>
    <col min="11" max="11" width="9.140625" style="4"/>
    <col min="12" max="12" width="15.28515625" style="4" customWidth="1"/>
    <col min="13" max="16384" width="9.140625" style="4"/>
  </cols>
  <sheetData>
    <row r="1" spans="1:9" x14ac:dyDescent="0.25">
      <c r="F1" s="5"/>
      <c r="I1" s="6" t="s">
        <v>19</v>
      </c>
    </row>
    <row r="2" spans="1:9" x14ac:dyDescent="0.25">
      <c r="F2" s="5"/>
      <c r="I2" s="6" t="s">
        <v>7</v>
      </c>
    </row>
    <row r="3" spans="1:9" x14ac:dyDescent="0.25">
      <c r="F3" s="5"/>
      <c r="I3" s="6" t="s">
        <v>8</v>
      </c>
    </row>
    <row r="4" spans="1:9" x14ac:dyDescent="0.25">
      <c r="F4" s="69" t="s">
        <v>80</v>
      </c>
      <c r="G4" s="70"/>
      <c r="H4" s="70"/>
      <c r="I4" s="70"/>
    </row>
    <row r="5" spans="1:9" x14ac:dyDescent="0.25">
      <c r="F5" s="5"/>
      <c r="G5" s="6"/>
      <c r="H5" s="6"/>
    </row>
    <row r="6" spans="1:9" x14ac:dyDescent="0.25">
      <c r="F6" s="6"/>
      <c r="I6" s="6" t="s">
        <v>9</v>
      </c>
    </row>
    <row r="7" spans="1:9" x14ac:dyDescent="0.25">
      <c r="F7" s="6"/>
      <c r="I7" s="6" t="s">
        <v>10</v>
      </c>
    </row>
    <row r="8" spans="1:9" x14ac:dyDescent="0.25">
      <c r="F8" s="25"/>
      <c r="I8" s="25" t="s">
        <v>11</v>
      </c>
    </row>
    <row r="9" spans="1:9" x14ac:dyDescent="0.25">
      <c r="F9" s="6"/>
      <c r="I9" s="6" t="s">
        <v>34</v>
      </c>
    </row>
    <row r="10" spans="1:9" ht="15.75" customHeight="1" x14ac:dyDescent="0.25">
      <c r="I10" s="7"/>
    </row>
    <row r="11" spans="1:9" ht="37.5" customHeight="1" x14ac:dyDescent="0.25">
      <c r="A11" s="73" t="s">
        <v>3</v>
      </c>
      <c r="B11" s="73"/>
      <c r="C11" s="73"/>
      <c r="D11" s="73"/>
      <c r="E11" s="73"/>
      <c r="F11" s="73"/>
      <c r="G11" s="73"/>
      <c r="H11" s="73"/>
      <c r="I11" s="73"/>
    </row>
    <row r="12" spans="1:9" ht="21" customHeight="1" x14ac:dyDescent="0.25">
      <c r="A12" s="74" t="s">
        <v>35</v>
      </c>
      <c r="B12" s="74"/>
      <c r="C12" s="74"/>
      <c r="D12" s="74"/>
      <c r="E12" s="74"/>
      <c r="F12" s="74"/>
      <c r="G12" s="74"/>
      <c r="H12" s="74"/>
      <c r="I12" s="74"/>
    </row>
    <row r="13" spans="1:9" ht="13.5" customHeight="1" x14ac:dyDescent="0.25">
      <c r="A13" s="71" t="s">
        <v>6</v>
      </c>
      <c r="B13" s="71"/>
      <c r="C13" s="71"/>
      <c r="D13" s="71"/>
      <c r="E13" s="71"/>
      <c r="F13" s="71"/>
      <c r="G13" s="71"/>
      <c r="H13" s="71"/>
      <c r="I13" s="71"/>
    </row>
    <row r="14" spans="1:9" ht="12.75" customHeight="1" x14ac:dyDescent="0.25">
      <c r="I14" s="8"/>
    </row>
    <row r="15" spans="1:9" ht="54.75" customHeight="1" x14ac:dyDescent="0.25">
      <c r="A15" s="9" t="s">
        <v>0</v>
      </c>
      <c r="B15" s="9" t="s">
        <v>1</v>
      </c>
      <c r="C15" s="9" t="s">
        <v>2</v>
      </c>
      <c r="D15" s="9" t="s">
        <v>12</v>
      </c>
      <c r="E15" s="9" t="s">
        <v>13</v>
      </c>
      <c r="F15" s="9" t="s">
        <v>14</v>
      </c>
      <c r="G15" s="9" t="s">
        <v>15</v>
      </c>
      <c r="H15" s="9" t="s">
        <v>18</v>
      </c>
      <c r="I15" s="9" t="s">
        <v>16</v>
      </c>
    </row>
    <row r="16" spans="1:9" ht="39.75" customHeight="1" x14ac:dyDescent="0.25">
      <c r="A16" s="9">
        <v>1</v>
      </c>
      <c r="B16" s="72" t="s">
        <v>36</v>
      </c>
      <c r="C16" s="72"/>
      <c r="D16" s="72"/>
      <c r="E16" s="72"/>
      <c r="F16" s="72"/>
      <c r="G16" s="72"/>
      <c r="H16" s="72"/>
      <c r="I16" s="72"/>
    </row>
    <row r="17" spans="1:9" ht="17.25" customHeight="1" x14ac:dyDescent="0.25">
      <c r="A17" s="39">
        <v>1</v>
      </c>
      <c r="B17" s="36" t="s">
        <v>21</v>
      </c>
      <c r="C17" s="36" t="s">
        <v>79</v>
      </c>
      <c r="D17" s="9" t="s">
        <v>5</v>
      </c>
      <c r="E17" s="10">
        <f>F17+G17+H17+I17</f>
        <v>877950</v>
      </c>
      <c r="F17" s="10">
        <f>SUM(F18:F26)</f>
        <v>0</v>
      </c>
      <c r="G17" s="10">
        <f t="shared" ref="G17:I17" si="0">SUM(G18:G26)</f>
        <v>780400</v>
      </c>
      <c r="H17" s="10">
        <f t="shared" si="0"/>
        <v>0</v>
      </c>
      <c r="I17" s="10">
        <f t="shared" si="0"/>
        <v>97550</v>
      </c>
    </row>
    <row r="18" spans="1:9" ht="17.25" customHeight="1" x14ac:dyDescent="0.25">
      <c r="A18" s="40"/>
      <c r="B18" s="37"/>
      <c r="C18" s="37"/>
      <c r="D18" s="9">
        <v>2019</v>
      </c>
      <c r="E18" s="10">
        <f t="shared" ref="E18:E33" si="1">F18+G18+H18+I18</f>
        <v>0</v>
      </c>
      <c r="F18" s="10">
        <v>0</v>
      </c>
      <c r="G18" s="10">
        <v>0</v>
      </c>
      <c r="H18" s="10">
        <v>0</v>
      </c>
      <c r="I18" s="10">
        <v>0</v>
      </c>
    </row>
    <row r="19" spans="1:9" ht="17.25" customHeight="1" x14ac:dyDescent="0.25">
      <c r="A19" s="40"/>
      <c r="B19" s="37"/>
      <c r="C19" s="37"/>
      <c r="D19" s="9">
        <v>2020</v>
      </c>
      <c r="E19" s="10">
        <f t="shared" si="1"/>
        <v>0</v>
      </c>
      <c r="F19" s="10">
        <v>0</v>
      </c>
      <c r="G19" s="10">
        <v>0</v>
      </c>
      <c r="H19" s="10">
        <v>0</v>
      </c>
      <c r="I19" s="10">
        <v>0</v>
      </c>
    </row>
    <row r="20" spans="1:9" ht="17.25" customHeight="1" x14ac:dyDescent="0.25">
      <c r="A20" s="40"/>
      <c r="B20" s="37"/>
      <c r="C20" s="37"/>
      <c r="D20" s="9">
        <v>2021</v>
      </c>
      <c r="E20" s="10">
        <f t="shared" si="1"/>
        <v>877950</v>
      </c>
      <c r="F20" s="10">
        <v>0</v>
      </c>
      <c r="G20" s="10">
        <v>780400</v>
      </c>
      <c r="H20" s="10">
        <v>0</v>
      </c>
      <c r="I20" s="10">
        <v>97550</v>
      </c>
    </row>
    <row r="21" spans="1:9" ht="17.25" customHeight="1" x14ac:dyDescent="0.25">
      <c r="A21" s="40"/>
      <c r="B21" s="37"/>
      <c r="C21" s="37"/>
      <c r="D21" s="9">
        <v>2022</v>
      </c>
      <c r="E21" s="10">
        <f t="shared" si="1"/>
        <v>0</v>
      </c>
      <c r="F21" s="10">
        <v>0</v>
      </c>
      <c r="G21" s="10">
        <v>0</v>
      </c>
      <c r="H21" s="10">
        <v>0</v>
      </c>
      <c r="I21" s="10">
        <v>0</v>
      </c>
    </row>
    <row r="22" spans="1:9" ht="17.25" customHeight="1" x14ac:dyDescent="0.25">
      <c r="A22" s="40"/>
      <c r="B22" s="37"/>
      <c r="C22" s="37"/>
      <c r="D22" s="9">
        <v>2023</v>
      </c>
      <c r="E22" s="10">
        <f t="shared" si="1"/>
        <v>0</v>
      </c>
      <c r="F22" s="10">
        <v>0</v>
      </c>
      <c r="G22" s="10">
        <v>0</v>
      </c>
      <c r="H22" s="10">
        <v>0</v>
      </c>
      <c r="I22" s="10">
        <v>0</v>
      </c>
    </row>
    <row r="23" spans="1:9" ht="17.25" customHeight="1" x14ac:dyDescent="0.25">
      <c r="A23" s="40"/>
      <c r="B23" s="37"/>
      <c r="C23" s="37"/>
      <c r="D23" s="9">
        <v>2024</v>
      </c>
      <c r="E23" s="10">
        <f t="shared" si="1"/>
        <v>0</v>
      </c>
      <c r="F23" s="10">
        <v>0</v>
      </c>
      <c r="G23" s="10">
        <v>0</v>
      </c>
      <c r="H23" s="10">
        <v>0</v>
      </c>
      <c r="I23" s="10">
        <v>0</v>
      </c>
    </row>
    <row r="24" spans="1:9" ht="17.25" customHeight="1" x14ac:dyDescent="0.25">
      <c r="A24" s="40"/>
      <c r="B24" s="37"/>
      <c r="C24" s="37"/>
      <c r="D24" s="9">
        <v>2025</v>
      </c>
      <c r="E24" s="10">
        <f t="shared" ref="E24:E25" si="2">F24+G24+H24+I24</f>
        <v>0</v>
      </c>
      <c r="F24" s="10">
        <v>0</v>
      </c>
      <c r="G24" s="10">
        <v>0</v>
      </c>
      <c r="H24" s="10">
        <v>0</v>
      </c>
      <c r="I24" s="10">
        <v>0</v>
      </c>
    </row>
    <row r="25" spans="1:9" ht="17.25" customHeight="1" x14ac:dyDescent="0.25">
      <c r="A25" s="40"/>
      <c r="B25" s="37"/>
      <c r="C25" s="37"/>
      <c r="D25" s="9">
        <v>2026</v>
      </c>
      <c r="E25" s="10">
        <f t="shared" si="2"/>
        <v>0</v>
      </c>
      <c r="F25" s="10">
        <v>0</v>
      </c>
      <c r="G25" s="10">
        <v>0</v>
      </c>
      <c r="H25" s="10">
        <v>0</v>
      </c>
      <c r="I25" s="10">
        <v>0</v>
      </c>
    </row>
    <row r="26" spans="1:9" ht="17.25" customHeight="1" x14ac:dyDescent="0.25">
      <c r="A26" s="41"/>
      <c r="B26" s="38"/>
      <c r="C26" s="38"/>
      <c r="D26" s="9">
        <v>2027</v>
      </c>
      <c r="E26" s="10">
        <f t="shared" si="1"/>
        <v>0</v>
      </c>
      <c r="F26" s="10">
        <v>0</v>
      </c>
      <c r="G26" s="10">
        <v>0</v>
      </c>
      <c r="H26" s="10">
        <v>0</v>
      </c>
      <c r="I26" s="10">
        <v>0</v>
      </c>
    </row>
    <row r="27" spans="1:9" ht="18" customHeight="1" x14ac:dyDescent="0.25">
      <c r="A27" s="46">
        <v>2</v>
      </c>
      <c r="B27" s="36" t="s">
        <v>22</v>
      </c>
      <c r="C27" s="42" t="s">
        <v>78</v>
      </c>
      <c r="D27" s="9" t="s">
        <v>5</v>
      </c>
      <c r="E27" s="10">
        <f t="shared" si="1"/>
        <v>1571223</v>
      </c>
      <c r="F27" s="10">
        <f>SUM(F28:F36)</f>
        <v>0</v>
      </c>
      <c r="G27" s="10">
        <f t="shared" ref="G27:I27" si="3">SUM(G28:G36)</f>
        <v>1414100</v>
      </c>
      <c r="H27" s="10">
        <f t="shared" si="3"/>
        <v>0</v>
      </c>
      <c r="I27" s="10">
        <f t="shared" si="3"/>
        <v>157123</v>
      </c>
    </row>
    <row r="28" spans="1:9" ht="18" customHeight="1" x14ac:dyDescent="0.25">
      <c r="A28" s="47"/>
      <c r="B28" s="45"/>
      <c r="C28" s="43"/>
      <c r="D28" s="9">
        <v>2019</v>
      </c>
      <c r="E28" s="10">
        <f t="shared" si="1"/>
        <v>0</v>
      </c>
      <c r="F28" s="10">
        <v>0</v>
      </c>
      <c r="G28" s="10">
        <v>0</v>
      </c>
      <c r="H28" s="10">
        <v>0</v>
      </c>
      <c r="I28" s="10">
        <v>0</v>
      </c>
    </row>
    <row r="29" spans="1:9" ht="18" customHeight="1" x14ac:dyDescent="0.25">
      <c r="A29" s="47"/>
      <c r="B29" s="45"/>
      <c r="C29" s="43"/>
      <c r="D29" s="9">
        <v>2020</v>
      </c>
      <c r="E29" s="10">
        <f t="shared" si="1"/>
        <v>0</v>
      </c>
      <c r="F29" s="10">
        <v>0</v>
      </c>
      <c r="G29" s="10">
        <v>0</v>
      </c>
      <c r="H29" s="10">
        <v>0</v>
      </c>
      <c r="I29" s="10">
        <v>0</v>
      </c>
    </row>
    <row r="30" spans="1:9" ht="18" customHeight="1" x14ac:dyDescent="0.25">
      <c r="A30" s="47"/>
      <c r="B30" s="45"/>
      <c r="C30" s="43"/>
      <c r="D30" s="9">
        <v>2021</v>
      </c>
      <c r="E30" s="10">
        <f t="shared" si="1"/>
        <v>1571223</v>
      </c>
      <c r="F30" s="10">
        <v>0</v>
      </c>
      <c r="G30" s="10">
        <v>1414100</v>
      </c>
      <c r="H30" s="10">
        <v>0</v>
      </c>
      <c r="I30" s="10">
        <v>157123</v>
      </c>
    </row>
    <row r="31" spans="1:9" ht="18" customHeight="1" x14ac:dyDescent="0.25">
      <c r="A31" s="47"/>
      <c r="B31" s="45"/>
      <c r="C31" s="43"/>
      <c r="D31" s="9">
        <v>2022</v>
      </c>
      <c r="E31" s="10">
        <f t="shared" si="1"/>
        <v>0</v>
      </c>
      <c r="F31" s="10">
        <v>0</v>
      </c>
      <c r="G31" s="10">
        <v>0</v>
      </c>
      <c r="H31" s="10">
        <v>0</v>
      </c>
      <c r="I31" s="10">
        <v>0</v>
      </c>
    </row>
    <row r="32" spans="1:9" ht="18" customHeight="1" x14ac:dyDescent="0.25">
      <c r="A32" s="47"/>
      <c r="B32" s="45"/>
      <c r="C32" s="43"/>
      <c r="D32" s="9">
        <v>2023</v>
      </c>
      <c r="E32" s="10">
        <f t="shared" si="1"/>
        <v>0</v>
      </c>
      <c r="F32" s="10">
        <v>0</v>
      </c>
      <c r="G32" s="10">
        <v>0</v>
      </c>
      <c r="H32" s="10">
        <v>0</v>
      </c>
      <c r="I32" s="10">
        <v>0</v>
      </c>
    </row>
    <row r="33" spans="1:9" ht="18" customHeight="1" x14ac:dyDescent="0.25">
      <c r="A33" s="47"/>
      <c r="B33" s="45"/>
      <c r="C33" s="43"/>
      <c r="D33" s="9">
        <v>2024</v>
      </c>
      <c r="E33" s="10">
        <f t="shared" si="1"/>
        <v>0</v>
      </c>
      <c r="F33" s="10">
        <v>0</v>
      </c>
      <c r="G33" s="10">
        <v>0</v>
      </c>
      <c r="H33" s="10">
        <v>0</v>
      </c>
      <c r="I33" s="10">
        <v>0</v>
      </c>
    </row>
    <row r="34" spans="1:9" ht="18" customHeight="1" x14ac:dyDescent="0.25">
      <c r="A34" s="47"/>
      <c r="B34" s="45"/>
      <c r="C34" s="43"/>
      <c r="D34" s="9">
        <v>2025</v>
      </c>
      <c r="E34" s="10">
        <f>F34+G34+H34+I34</f>
        <v>0</v>
      </c>
      <c r="F34" s="10">
        <v>0</v>
      </c>
      <c r="G34" s="10">
        <v>0</v>
      </c>
      <c r="H34" s="10">
        <v>0</v>
      </c>
      <c r="I34" s="10">
        <v>0</v>
      </c>
    </row>
    <row r="35" spans="1:9" ht="18" customHeight="1" x14ac:dyDescent="0.25">
      <c r="A35" s="47"/>
      <c r="B35" s="45"/>
      <c r="C35" s="43"/>
      <c r="D35" s="9">
        <v>2026</v>
      </c>
      <c r="E35" s="10">
        <f>F35+G35+H35+I35</f>
        <v>0</v>
      </c>
      <c r="F35" s="10">
        <v>0</v>
      </c>
      <c r="G35" s="10">
        <v>0</v>
      </c>
      <c r="H35" s="10">
        <v>0</v>
      </c>
      <c r="I35" s="10">
        <v>0</v>
      </c>
    </row>
    <row r="36" spans="1:9" ht="18" customHeight="1" x14ac:dyDescent="0.25">
      <c r="A36" s="41"/>
      <c r="B36" s="38"/>
      <c r="C36" s="44"/>
      <c r="D36" s="9">
        <v>2027</v>
      </c>
      <c r="E36" s="10">
        <f>F36+G36+H36+I36</f>
        <v>0</v>
      </c>
      <c r="F36" s="10">
        <v>0</v>
      </c>
      <c r="G36" s="10">
        <v>0</v>
      </c>
      <c r="H36" s="10">
        <v>0</v>
      </c>
      <c r="I36" s="10">
        <v>0</v>
      </c>
    </row>
    <row r="37" spans="1:9" ht="17.25" customHeight="1" x14ac:dyDescent="0.25">
      <c r="A37" s="51">
        <v>3</v>
      </c>
      <c r="B37" s="114" t="s">
        <v>23</v>
      </c>
      <c r="C37" s="48" t="s">
        <v>37</v>
      </c>
      <c r="D37" s="9" t="s">
        <v>17</v>
      </c>
      <c r="E37" s="10">
        <f>F37+G37+H37+I37</f>
        <v>70936982.269999996</v>
      </c>
      <c r="F37" s="10">
        <f>SUM(F38:F46)</f>
        <v>0</v>
      </c>
      <c r="G37" s="10">
        <f t="shared" ref="G37:I37" si="4">SUM(G38:G46)</f>
        <v>58039100</v>
      </c>
      <c r="H37" s="10">
        <f t="shared" si="4"/>
        <v>0</v>
      </c>
      <c r="I37" s="10">
        <f t="shared" si="4"/>
        <v>12897882.27</v>
      </c>
    </row>
    <row r="38" spans="1:9" ht="17.100000000000001" customHeight="1" x14ac:dyDescent="0.25">
      <c r="A38" s="60"/>
      <c r="B38" s="115"/>
      <c r="C38" s="49"/>
      <c r="D38" s="9">
        <v>2019</v>
      </c>
      <c r="E38" s="10">
        <f t="shared" ref="E38:E43" si="5">F38+G38+H38+I38</f>
        <v>0</v>
      </c>
      <c r="F38" s="10">
        <v>0</v>
      </c>
      <c r="G38" s="10">
        <v>0</v>
      </c>
      <c r="H38" s="10">
        <v>0</v>
      </c>
      <c r="I38" s="10">
        <v>0</v>
      </c>
    </row>
    <row r="39" spans="1:9" ht="17.100000000000001" customHeight="1" x14ac:dyDescent="0.25">
      <c r="A39" s="60"/>
      <c r="B39" s="115"/>
      <c r="C39" s="49"/>
      <c r="D39" s="9">
        <v>2020</v>
      </c>
      <c r="E39" s="10">
        <f t="shared" si="5"/>
        <v>0</v>
      </c>
      <c r="F39" s="10">
        <v>0</v>
      </c>
      <c r="G39" s="10">
        <v>0</v>
      </c>
      <c r="H39" s="10">
        <v>0</v>
      </c>
      <c r="I39" s="10">
        <v>0</v>
      </c>
    </row>
    <row r="40" spans="1:9" ht="17.100000000000001" customHeight="1" x14ac:dyDescent="0.25">
      <c r="A40" s="60"/>
      <c r="B40" s="115"/>
      <c r="C40" s="49"/>
      <c r="D40" s="9">
        <v>2021</v>
      </c>
      <c r="E40" s="10">
        <f t="shared" si="5"/>
        <v>0</v>
      </c>
      <c r="F40" s="10">
        <v>0</v>
      </c>
      <c r="G40" s="10">
        <v>0</v>
      </c>
      <c r="H40" s="10">
        <v>0</v>
      </c>
      <c r="I40" s="10">
        <v>0</v>
      </c>
    </row>
    <row r="41" spans="1:9" ht="19.5" customHeight="1" x14ac:dyDescent="0.25">
      <c r="A41" s="60"/>
      <c r="B41" s="115"/>
      <c r="C41" s="49"/>
      <c r="D41" s="9">
        <v>2022</v>
      </c>
      <c r="E41" s="10">
        <f>F41+G41+H41+I41</f>
        <v>32243999.43</v>
      </c>
      <c r="F41" s="10">
        <v>0</v>
      </c>
      <c r="G41" s="10">
        <v>29019600</v>
      </c>
      <c r="H41" s="10">
        <v>0</v>
      </c>
      <c r="I41" s="10">
        <v>3224399.43</v>
      </c>
    </row>
    <row r="42" spans="1:9" ht="17.100000000000001" customHeight="1" x14ac:dyDescent="0.25">
      <c r="A42" s="60"/>
      <c r="B42" s="115"/>
      <c r="C42" s="49"/>
      <c r="D42" s="9">
        <v>2023</v>
      </c>
      <c r="E42" s="10">
        <f t="shared" si="5"/>
        <v>32243994.280000001</v>
      </c>
      <c r="F42" s="10">
        <v>0</v>
      </c>
      <c r="G42" s="1">
        <v>29019500</v>
      </c>
      <c r="H42" s="10">
        <v>0</v>
      </c>
      <c r="I42" s="1">
        <v>3224494.28</v>
      </c>
    </row>
    <row r="43" spans="1:9" ht="17.100000000000001" customHeight="1" x14ac:dyDescent="0.25">
      <c r="A43" s="60"/>
      <c r="B43" s="115"/>
      <c r="C43" s="49"/>
      <c r="D43" s="9">
        <v>2024</v>
      </c>
      <c r="E43" s="10">
        <f t="shared" si="5"/>
        <v>3224494.28</v>
      </c>
      <c r="F43" s="10">
        <v>0</v>
      </c>
      <c r="G43" s="10">
        <v>0</v>
      </c>
      <c r="H43" s="10">
        <v>0</v>
      </c>
      <c r="I43" s="1">
        <v>3224494.28</v>
      </c>
    </row>
    <row r="44" spans="1:9" ht="17.100000000000001" customHeight="1" x14ac:dyDescent="0.25">
      <c r="A44" s="60"/>
      <c r="B44" s="115"/>
      <c r="C44" s="49"/>
      <c r="D44" s="9">
        <v>2025</v>
      </c>
      <c r="E44" s="10">
        <f>F44+G44+H44+I44</f>
        <v>3224494.28</v>
      </c>
      <c r="F44" s="10">
        <v>0</v>
      </c>
      <c r="G44" s="10">
        <v>0</v>
      </c>
      <c r="H44" s="10">
        <v>0</v>
      </c>
      <c r="I44" s="1">
        <v>3224494.28</v>
      </c>
    </row>
    <row r="45" spans="1:9" ht="17.100000000000001" customHeight="1" x14ac:dyDescent="0.25">
      <c r="A45" s="60"/>
      <c r="B45" s="115"/>
      <c r="C45" s="49"/>
      <c r="D45" s="9">
        <v>2026</v>
      </c>
      <c r="E45" s="10">
        <f>F45+G45+H45+I45</f>
        <v>0</v>
      </c>
      <c r="F45" s="10">
        <v>0</v>
      </c>
      <c r="G45" s="10">
        <v>0</v>
      </c>
      <c r="H45" s="10">
        <v>0</v>
      </c>
      <c r="I45" s="10">
        <v>0</v>
      </c>
    </row>
    <row r="46" spans="1:9" ht="17.100000000000001" customHeight="1" x14ac:dyDescent="0.25">
      <c r="A46" s="60"/>
      <c r="B46" s="115"/>
      <c r="C46" s="50"/>
      <c r="D46" s="9">
        <v>2027</v>
      </c>
      <c r="E46" s="10">
        <f>F46+G46+H46+I46</f>
        <v>0</v>
      </c>
      <c r="F46" s="10">
        <v>0</v>
      </c>
      <c r="G46" s="10">
        <v>0</v>
      </c>
      <c r="H46" s="10">
        <v>0</v>
      </c>
      <c r="I46" s="10">
        <v>0</v>
      </c>
    </row>
    <row r="47" spans="1:9" ht="17.100000000000001" customHeight="1" x14ac:dyDescent="0.25">
      <c r="A47" s="60"/>
      <c r="B47" s="115"/>
      <c r="C47" s="48" t="s">
        <v>38</v>
      </c>
      <c r="D47" s="9" t="s">
        <v>17</v>
      </c>
      <c r="E47" s="10">
        <f t="shared" ref="E47:E53" si="6">F47+G47+H47+I47</f>
        <v>26220000</v>
      </c>
      <c r="F47" s="10">
        <f>SUM(F48:F56)</f>
        <v>0</v>
      </c>
      <c r="G47" s="10">
        <f t="shared" ref="G47:I47" si="7">SUM(G48:G56)</f>
        <v>24840000</v>
      </c>
      <c r="H47" s="10">
        <f t="shared" si="7"/>
        <v>0</v>
      </c>
      <c r="I47" s="10">
        <f t="shared" si="7"/>
        <v>1380000</v>
      </c>
    </row>
    <row r="48" spans="1:9" ht="17.100000000000001" customHeight="1" x14ac:dyDescent="0.25">
      <c r="A48" s="60"/>
      <c r="B48" s="115"/>
      <c r="C48" s="49"/>
      <c r="D48" s="9">
        <v>2019</v>
      </c>
      <c r="E48" s="10">
        <f t="shared" si="6"/>
        <v>0</v>
      </c>
      <c r="F48" s="10">
        <v>0</v>
      </c>
      <c r="G48" s="10">
        <v>0</v>
      </c>
      <c r="H48" s="10">
        <v>0</v>
      </c>
      <c r="I48" s="10">
        <v>0</v>
      </c>
    </row>
    <row r="49" spans="1:9" ht="17.100000000000001" customHeight="1" x14ac:dyDescent="0.25">
      <c r="A49" s="60"/>
      <c r="B49" s="115"/>
      <c r="C49" s="49"/>
      <c r="D49" s="9">
        <v>2020</v>
      </c>
      <c r="E49" s="10">
        <f t="shared" si="6"/>
        <v>0</v>
      </c>
      <c r="F49" s="10">
        <v>0</v>
      </c>
      <c r="G49" s="10">
        <v>0</v>
      </c>
      <c r="H49" s="10">
        <v>0</v>
      </c>
      <c r="I49" s="10">
        <v>0</v>
      </c>
    </row>
    <row r="50" spans="1:9" ht="17.100000000000001" customHeight="1" x14ac:dyDescent="0.25">
      <c r="A50" s="60"/>
      <c r="B50" s="115"/>
      <c r="C50" s="49"/>
      <c r="D50" s="9">
        <v>2021</v>
      </c>
      <c r="E50" s="10">
        <f t="shared" si="6"/>
        <v>0</v>
      </c>
      <c r="F50" s="10">
        <v>0</v>
      </c>
      <c r="G50" s="10">
        <v>0</v>
      </c>
      <c r="H50" s="10">
        <v>0</v>
      </c>
      <c r="I50" s="10">
        <v>0</v>
      </c>
    </row>
    <row r="51" spans="1:9" ht="17.100000000000001" customHeight="1" x14ac:dyDescent="0.25">
      <c r="A51" s="60"/>
      <c r="B51" s="115"/>
      <c r="C51" s="49"/>
      <c r="D51" s="9">
        <v>2022</v>
      </c>
      <c r="E51" s="10">
        <f t="shared" si="6"/>
        <v>13800000</v>
      </c>
      <c r="F51" s="10">
        <v>0</v>
      </c>
      <c r="G51" s="10">
        <v>12420000</v>
      </c>
      <c r="H51" s="10">
        <v>0</v>
      </c>
      <c r="I51" s="10">
        <v>1380000</v>
      </c>
    </row>
    <row r="52" spans="1:9" ht="17.100000000000001" customHeight="1" x14ac:dyDescent="0.25">
      <c r="A52" s="60"/>
      <c r="B52" s="115"/>
      <c r="C52" s="49"/>
      <c r="D52" s="9">
        <v>2023</v>
      </c>
      <c r="E52" s="10">
        <f t="shared" si="6"/>
        <v>12420000</v>
      </c>
      <c r="F52" s="10">
        <v>0</v>
      </c>
      <c r="G52" s="10">
        <v>12420000</v>
      </c>
      <c r="H52" s="10">
        <v>0</v>
      </c>
      <c r="I52" s="10">
        <v>0</v>
      </c>
    </row>
    <row r="53" spans="1:9" ht="17.100000000000001" customHeight="1" x14ac:dyDescent="0.25">
      <c r="A53" s="60"/>
      <c r="B53" s="115"/>
      <c r="C53" s="49"/>
      <c r="D53" s="9">
        <v>2024</v>
      </c>
      <c r="E53" s="10">
        <f t="shared" si="6"/>
        <v>0</v>
      </c>
      <c r="F53" s="10">
        <v>0</v>
      </c>
      <c r="G53" s="10">
        <v>0</v>
      </c>
      <c r="H53" s="10">
        <v>0</v>
      </c>
      <c r="I53" s="10">
        <v>0</v>
      </c>
    </row>
    <row r="54" spans="1:9" ht="17.100000000000001" customHeight="1" x14ac:dyDescent="0.25">
      <c r="A54" s="60"/>
      <c r="B54" s="115"/>
      <c r="C54" s="49"/>
      <c r="D54" s="9">
        <v>2025</v>
      </c>
      <c r="E54" s="10">
        <f>F54+G54+H54+I54</f>
        <v>0</v>
      </c>
      <c r="F54" s="10">
        <v>0</v>
      </c>
      <c r="G54" s="10">
        <v>0</v>
      </c>
      <c r="H54" s="10">
        <v>0</v>
      </c>
      <c r="I54" s="10">
        <v>0</v>
      </c>
    </row>
    <row r="55" spans="1:9" ht="17.100000000000001" customHeight="1" x14ac:dyDescent="0.25">
      <c r="A55" s="60"/>
      <c r="B55" s="115"/>
      <c r="C55" s="49"/>
      <c r="D55" s="9">
        <v>2026</v>
      </c>
      <c r="E55" s="10">
        <f>F55+G55+H55+I55</f>
        <v>0</v>
      </c>
      <c r="F55" s="10">
        <v>0</v>
      </c>
      <c r="G55" s="10">
        <v>0</v>
      </c>
      <c r="H55" s="10">
        <v>0</v>
      </c>
      <c r="I55" s="10">
        <v>0</v>
      </c>
    </row>
    <row r="56" spans="1:9" ht="17.100000000000001" customHeight="1" x14ac:dyDescent="0.25">
      <c r="A56" s="60"/>
      <c r="B56" s="115"/>
      <c r="C56" s="50"/>
      <c r="D56" s="9">
        <v>2027</v>
      </c>
      <c r="E56" s="10">
        <f>F56+G56+H56+I56</f>
        <v>0</v>
      </c>
      <c r="F56" s="10">
        <v>0</v>
      </c>
      <c r="G56" s="10">
        <v>0</v>
      </c>
      <c r="H56" s="10">
        <v>0</v>
      </c>
      <c r="I56" s="10">
        <v>0</v>
      </c>
    </row>
    <row r="57" spans="1:9" ht="17.100000000000001" customHeight="1" x14ac:dyDescent="0.25">
      <c r="A57" s="60"/>
      <c r="B57" s="115"/>
      <c r="C57" s="48" t="s">
        <v>39</v>
      </c>
      <c r="D57" s="9" t="s">
        <v>17</v>
      </c>
      <c r="E57" s="10">
        <f>F57+G57+H57+I57</f>
        <v>91029900</v>
      </c>
      <c r="F57" s="10">
        <f>SUM(F58:F66)</f>
        <v>0</v>
      </c>
      <c r="G57" s="10">
        <f t="shared" ref="G57:I57" si="8">SUM(G58:G66)</f>
        <v>81016600</v>
      </c>
      <c r="H57" s="10">
        <f t="shared" si="8"/>
        <v>0</v>
      </c>
      <c r="I57" s="10">
        <f t="shared" si="8"/>
        <v>10013300</v>
      </c>
    </row>
    <row r="58" spans="1:9" ht="17.100000000000001" customHeight="1" x14ac:dyDescent="0.25">
      <c r="A58" s="60"/>
      <c r="B58" s="115"/>
      <c r="C58" s="49"/>
      <c r="D58" s="9">
        <v>2019</v>
      </c>
      <c r="E58" s="10">
        <f t="shared" ref="E58:E63" si="9">F58+G58+H58+I58</f>
        <v>0</v>
      </c>
      <c r="F58" s="10">
        <v>0</v>
      </c>
      <c r="G58" s="10">
        <v>0</v>
      </c>
      <c r="H58" s="10">
        <v>0</v>
      </c>
      <c r="I58" s="10">
        <v>0</v>
      </c>
    </row>
    <row r="59" spans="1:9" ht="17.100000000000001" customHeight="1" x14ac:dyDescent="0.25">
      <c r="A59" s="60"/>
      <c r="B59" s="115"/>
      <c r="C59" s="49"/>
      <c r="D59" s="9">
        <v>2020</v>
      </c>
      <c r="E59" s="10">
        <f t="shared" si="9"/>
        <v>0</v>
      </c>
      <c r="F59" s="10">
        <v>0</v>
      </c>
      <c r="G59" s="10">
        <v>0</v>
      </c>
      <c r="H59" s="10">
        <v>0</v>
      </c>
      <c r="I59" s="10">
        <v>0</v>
      </c>
    </row>
    <row r="60" spans="1:9" ht="17.100000000000001" customHeight="1" x14ac:dyDescent="0.25">
      <c r="A60" s="60"/>
      <c r="B60" s="115"/>
      <c r="C60" s="49"/>
      <c r="D60" s="9">
        <v>2021</v>
      </c>
      <c r="E60" s="10">
        <f t="shared" si="9"/>
        <v>0</v>
      </c>
      <c r="F60" s="10">
        <v>0</v>
      </c>
      <c r="G60" s="10">
        <v>0</v>
      </c>
      <c r="H60" s="10">
        <v>0</v>
      </c>
      <c r="I60" s="10">
        <v>0</v>
      </c>
    </row>
    <row r="61" spans="1:9" ht="17.100000000000001" customHeight="1" x14ac:dyDescent="0.25">
      <c r="A61" s="60"/>
      <c r="B61" s="115"/>
      <c r="C61" s="49"/>
      <c r="D61" s="9">
        <v>2022</v>
      </c>
      <c r="E61" s="10">
        <f t="shared" si="9"/>
        <v>0</v>
      </c>
      <c r="F61" s="10">
        <v>0</v>
      </c>
      <c r="G61" s="10">
        <v>0</v>
      </c>
      <c r="H61" s="10">
        <v>0</v>
      </c>
      <c r="I61" s="10">
        <v>0</v>
      </c>
    </row>
    <row r="62" spans="1:9" ht="16.899999999999999" customHeight="1" x14ac:dyDescent="0.25">
      <c r="A62" s="60"/>
      <c r="B62" s="115"/>
      <c r="C62" s="49"/>
      <c r="D62" s="9">
        <v>2023</v>
      </c>
      <c r="E62" s="10">
        <f t="shared" si="9"/>
        <v>0</v>
      </c>
      <c r="F62" s="10">
        <v>0</v>
      </c>
      <c r="G62" s="10">
        <v>0</v>
      </c>
      <c r="H62" s="10">
        <v>0</v>
      </c>
      <c r="I62" s="10">
        <v>0</v>
      </c>
    </row>
    <row r="63" spans="1:9" ht="16.899999999999999" customHeight="1" x14ac:dyDescent="0.25">
      <c r="A63" s="60"/>
      <c r="B63" s="115"/>
      <c r="C63" s="49"/>
      <c r="D63" s="9">
        <v>2024</v>
      </c>
      <c r="E63" s="10">
        <f t="shared" si="9"/>
        <v>91029900</v>
      </c>
      <c r="F63" s="10">
        <v>0</v>
      </c>
      <c r="G63" s="10">
        <v>81016600</v>
      </c>
      <c r="H63" s="10">
        <v>0</v>
      </c>
      <c r="I63" s="10">
        <v>10013300</v>
      </c>
    </row>
    <row r="64" spans="1:9" ht="16.899999999999999" customHeight="1" x14ac:dyDescent="0.25">
      <c r="A64" s="60"/>
      <c r="B64" s="115"/>
      <c r="C64" s="49"/>
      <c r="D64" s="9">
        <v>2025</v>
      </c>
      <c r="E64" s="10">
        <f>F64+G64+H64+I64</f>
        <v>0</v>
      </c>
      <c r="F64" s="10">
        <v>0</v>
      </c>
      <c r="G64" s="10">
        <v>0</v>
      </c>
      <c r="H64" s="10">
        <v>0</v>
      </c>
      <c r="I64" s="10">
        <v>0</v>
      </c>
    </row>
    <row r="65" spans="1:9" ht="16.899999999999999" customHeight="1" x14ac:dyDescent="0.25">
      <c r="A65" s="60"/>
      <c r="B65" s="115"/>
      <c r="C65" s="49"/>
      <c r="D65" s="9">
        <v>2026</v>
      </c>
      <c r="E65" s="10">
        <f>F65+G65+H65+I65</f>
        <v>0</v>
      </c>
      <c r="F65" s="10">
        <v>0</v>
      </c>
      <c r="G65" s="10">
        <v>0</v>
      </c>
      <c r="H65" s="10">
        <v>0</v>
      </c>
      <c r="I65" s="10">
        <v>0</v>
      </c>
    </row>
    <row r="66" spans="1:9" ht="16.899999999999999" customHeight="1" x14ac:dyDescent="0.25">
      <c r="A66" s="60"/>
      <c r="B66" s="115"/>
      <c r="C66" s="50"/>
      <c r="D66" s="9">
        <v>2027</v>
      </c>
      <c r="E66" s="10">
        <f>F66+G66+H66+I66</f>
        <v>0</v>
      </c>
      <c r="F66" s="10">
        <v>0</v>
      </c>
      <c r="G66" s="10">
        <v>0</v>
      </c>
      <c r="H66" s="10">
        <v>0</v>
      </c>
      <c r="I66" s="10">
        <v>0</v>
      </c>
    </row>
    <row r="67" spans="1:9" ht="17.100000000000001" customHeight="1" x14ac:dyDescent="0.25">
      <c r="A67" s="60"/>
      <c r="B67" s="115"/>
      <c r="C67" s="48" t="s">
        <v>20</v>
      </c>
      <c r="D67" s="9" t="s">
        <v>17</v>
      </c>
      <c r="E67" s="10">
        <f>F67+G67+H67+I67</f>
        <v>3600760</v>
      </c>
      <c r="F67" s="10">
        <f>SUM(F68:F71)</f>
        <v>0</v>
      </c>
      <c r="G67" s="10">
        <f t="shared" ref="G67:I67" si="10">SUM(G68:G71)</f>
        <v>0</v>
      </c>
      <c r="H67" s="10">
        <f t="shared" si="10"/>
        <v>0</v>
      </c>
      <c r="I67" s="10">
        <f t="shared" si="10"/>
        <v>3600760</v>
      </c>
    </row>
    <row r="68" spans="1:9" ht="17.100000000000001" customHeight="1" x14ac:dyDescent="0.25">
      <c r="A68" s="60"/>
      <c r="B68" s="115"/>
      <c r="C68" s="113"/>
      <c r="D68" s="9">
        <v>2024</v>
      </c>
      <c r="E68" s="10">
        <f t="shared" ref="E68:E71" si="11">F68+G68+H68+I68</f>
        <v>3600760</v>
      </c>
      <c r="F68" s="10">
        <v>0</v>
      </c>
      <c r="G68" s="10">
        <v>0</v>
      </c>
      <c r="H68" s="10">
        <v>0</v>
      </c>
      <c r="I68" s="10">
        <v>3600760</v>
      </c>
    </row>
    <row r="69" spans="1:9" ht="17.100000000000001" customHeight="1" x14ac:dyDescent="0.25">
      <c r="A69" s="60"/>
      <c r="B69" s="115"/>
      <c r="C69" s="113"/>
      <c r="D69" s="9">
        <v>2025</v>
      </c>
      <c r="E69" s="10">
        <f t="shared" si="11"/>
        <v>0</v>
      </c>
      <c r="F69" s="10">
        <v>0</v>
      </c>
      <c r="G69" s="10">
        <v>0</v>
      </c>
      <c r="H69" s="10">
        <v>0</v>
      </c>
      <c r="I69" s="10">
        <v>0</v>
      </c>
    </row>
    <row r="70" spans="1:9" ht="17.100000000000001" customHeight="1" x14ac:dyDescent="0.25">
      <c r="A70" s="60"/>
      <c r="B70" s="115"/>
      <c r="C70" s="113"/>
      <c r="D70" s="9">
        <v>2026</v>
      </c>
      <c r="E70" s="10">
        <f t="shared" ref="E70" si="12">F70+G70+H70+I70</f>
        <v>0</v>
      </c>
      <c r="F70" s="10">
        <v>0</v>
      </c>
      <c r="G70" s="10">
        <v>0</v>
      </c>
      <c r="H70" s="10">
        <v>0</v>
      </c>
      <c r="I70" s="10">
        <v>0</v>
      </c>
    </row>
    <row r="71" spans="1:9" ht="17.100000000000001" customHeight="1" x14ac:dyDescent="0.25">
      <c r="A71" s="61"/>
      <c r="B71" s="115"/>
      <c r="C71" s="50"/>
      <c r="D71" s="9">
        <v>2027</v>
      </c>
      <c r="E71" s="10">
        <f t="shared" si="11"/>
        <v>0</v>
      </c>
      <c r="F71" s="10">
        <v>0</v>
      </c>
      <c r="G71" s="10">
        <v>0</v>
      </c>
      <c r="H71" s="10">
        <v>0</v>
      </c>
      <c r="I71" s="10">
        <v>0</v>
      </c>
    </row>
    <row r="72" spans="1:9" ht="17.100000000000001" customHeight="1" x14ac:dyDescent="0.25">
      <c r="A72" s="51" t="s">
        <v>40</v>
      </c>
      <c r="B72" s="52"/>
      <c r="C72" s="53"/>
      <c r="D72" s="9" t="s">
        <v>17</v>
      </c>
      <c r="E72" s="10">
        <f>F72+G72+H72+I72</f>
        <v>194236815.27000001</v>
      </c>
      <c r="F72" s="10">
        <f>SUM(F73:F81)</f>
        <v>0</v>
      </c>
      <c r="G72" s="10">
        <f t="shared" ref="G72:I72" si="13">SUM(G73:G81)</f>
        <v>166090200</v>
      </c>
      <c r="H72" s="10">
        <f t="shared" si="13"/>
        <v>0</v>
      </c>
      <c r="I72" s="10">
        <f t="shared" si="13"/>
        <v>28146615.270000003</v>
      </c>
    </row>
    <row r="73" spans="1:9" ht="17.100000000000001" customHeight="1" x14ac:dyDescent="0.25">
      <c r="A73" s="54"/>
      <c r="B73" s="55"/>
      <c r="C73" s="30"/>
      <c r="D73" s="9">
        <v>2019</v>
      </c>
      <c r="E73" s="10">
        <f t="shared" ref="E73:E77" si="14">F73+G73+H73+I73</f>
        <v>0</v>
      </c>
      <c r="F73" s="10">
        <f>F18+F28+F38+F48+F58</f>
        <v>0</v>
      </c>
      <c r="G73" s="10">
        <f t="shared" ref="G73:I73" si="15">G18+G28+G38+G48+G58</f>
        <v>0</v>
      </c>
      <c r="H73" s="10">
        <f t="shared" si="15"/>
        <v>0</v>
      </c>
      <c r="I73" s="10">
        <f t="shared" si="15"/>
        <v>0</v>
      </c>
    </row>
    <row r="74" spans="1:9" ht="17.100000000000001" customHeight="1" x14ac:dyDescent="0.25">
      <c r="A74" s="54"/>
      <c r="B74" s="55"/>
      <c r="C74" s="30"/>
      <c r="D74" s="9">
        <v>2020</v>
      </c>
      <c r="E74" s="10">
        <f>F74+G74+H74+I74</f>
        <v>0</v>
      </c>
      <c r="F74" s="10">
        <f t="shared" ref="F74:I77" si="16">F19+F29+F39+F49+F59</f>
        <v>0</v>
      </c>
      <c r="G74" s="10">
        <f t="shared" si="16"/>
        <v>0</v>
      </c>
      <c r="H74" s="10">
        <f t="shared" si="16"/>
        <v>0</v>
      </c>
      <c r="I74" s="10">
        <f t="shared" si="16"/>
        <v>0</v>
      </c>
    </row>
    <row r="75" spans="1:9" ht="17.100000000000001" customHeight="1" x14ac:dyDescent="0.25">
      <c r="A75" s="54"/>
      <c r="B75" s="55"/>
      <c r="C75" s="30"/>
      <c r="D75" s="9">
        <v>2021</v>
      </c>
      <c r="E75" s="10">
        <f t="shared" si="14"/>
        <v>2449173</v>
      </c>
      <c r="F75" s="10">
        <f t="shared" si="16"/>
        <v>0</v>
      </c>
      <c r="G75" s="10">
        <f t="shared" si="16"/>
        <v>2194500</v>
      </c>
      <c r="H75" s="10">
        <f t="shared" si="16"/>
        <v>0</v>
      </c>
      <c r="I75" s="10">
        <f t="shared" si="16"/>
        <v>254673</v>
      </c>
    </row>
    <row r="76" spans="1:9" ht="17.100000000000001" customHeight="1" x14ac:dyDescent="0.25">
      <c r="A76" s="54"/>
      <c r="B76" s="55"/>
      <c r="C76" s="30"/>
      <c r="D76" s="9">
        <v>2022</v>
      </c>
      <c r="E76" s="10">
        <f>F76+G76+H76+I76</f>
        <v>46043999.43</v>
      </c>
      <c r="F76" s="10">
        <f t="shared" si="16"/>
        <v>0</v>
      </c>
      <c r="G76" s="10">
        <f t="shared" si="16"/>
        <v>41439600</v>
      </c>
      <c r="H76" s="10">
        <f t="shared" si="16"/>
        <v>0</v>
      </c>
      <c r="I76" s="10">
        <f t="shared" si="16"/>
        <v>4604399.43</v>
      </c>
    </row>
    <row r="77" spans="1:9" ht="17.100000000000001" customHeight="1" x14ac:dyDescent="0.25">
      <c r="A77" s="54"/>
      <c r="B77" s="55"/>
      <c r="C77" s="30"/>
      <c r="D77" s="9">
        <v>2023</v>
      </c>
      <c r="E77" s="10">
        <f t="shared" si="14"/>
        <v>44663994.280000001</v>
      </c>
      <c r="F77" s="10">
        <f t="shared" si="16"/>
        <v>0</v>
      </c>
      <c r="G77" s="10">
        <f t="shared" ref="G77:I77" si="17">G22+G32+G42+G52+G62</f>
        <v>41439500</v>
      </c>
      <c r="H77" s="10">
        <f t="shared" si="17"/>
        <v>0</v>
      </c>
      <c r="I77" s="10">
        <f t="shared" si="17"/>
        <v>3224494.28</v>
      </c>
    </row>
    <row r="78" spans="1:9" ht="17.100000000000001" customHeight="1" x14ac:dyDescent="0.25">
      <c r="A78" s="54"/>
      <c r="B78" s="56"/>
      <c r="C78" s="30"/>
      <c r="D78" s="9">
        <v>2024</v>
      </c>
      <c r="E78" s="10">
        <f>F78+G78+H78+I78</f>
        <v>97855154.280000001</v>
      </c>
      <c r="F78" s="10">
        <f>F23+F33+F43+F53+F63+F68</f>
        <v>0</v>
      </c>
      <c r="G78" s="10">
        <f>G23+G33+G43+G53+G63+G68</f>
        <v>81016600</v>
      </c>
      <c r="H78" s="10">
        <f>H23+H33+H43+H53+H63+H68</f>
        <v>0</v>
      </c>
      <c r="I78" s="10">
        <f>I23+I33+I43+I53+I63+I68</f>
        <v>16838554.280000001</v>
      </c>
    </row>
    <row r="79" spans="1:9" ht="17.100000000000001" customHeight="1" x14ac:dyDescent="0.25">
      <c r="A79" s="54"/>
      <c r="B79" s="56"/>
      <c r="C79" s="30"/>
      <c r="D79" s="9">
        <v>2025</v>
      </c>
      <c r="E79" s="10">
        <f>F79+G79+H79+I79</f>
        <v>3224494.28</v>
      </c>
      <c r="F79" s="10">
        <f t="shared" ref="F79:I81" si="18">F24+F34+F44+F54+F64+F69</f>
        <v>0</v>
      </c>
      <c r="G79" s="10">
        <f t="shared" si="18"/>
        <v>0</v>
      </c>
      <c r="H79" s="10">
        <f t="shared" si="18"/>
        <v>0</v>
      </c>
      <c r="I79" s="10">
        <f t="shared" si="18"/>
        <v>3224494.28</v>
      </c>
    </row>
    <row r="80" spans="1:9" ht="17.100000000000001" customHeight="1" x14ac:dyDescent="0.25">
      <c r="A80" s="54"/>
      <c r="B80" s="56"/>
      <c r="C80" s="30"/>
      <c r="D80" s="9">
        <v>2026</v>
      </c>
      <c r="E80" s="10">
        <f>F80+G80+H80+I80</f>
        <v>0</v>
      </c>
      <c r="F80" s="10">
        <f t="shared" si="18"/>
        <v>0</v>
      </c>
      <c r="G80" s="10">
        <f t="shared" si="18"/>
        <v>0</v>
      </c>
      <c r="H80" s="10">
        <f t="shared" si="18"/>
        <v>0</v>
      </c>
      <c r="I80" s="10">
        <f t="shared" si="18"/>
        <v>0</v>
      </c>
    </row>
    <row r="81" spans="1:9" ht="17.100000000000001" customHeight="1" x14ac:dyDescent="0.25">
      <c r="A81" s="57"/>
      <c r="B81" s="58"/>
      <c r="C81" s="31"/>
      <c r="D81" s="9">
        <v>2027</v>
      </c>
      <c r="E81" s="10">
        <f>F81+G81+H81+I81</f>
        <v>0</v>
      </c>
      <c r="F81" s="10">
        <f t="shared" si="18"/>
        <v>0</v>
      </c>
      <c r="G81" s="10">
        <f t="shared" si="18"/>
        <v>0</v>
      </c>
      <c r="H81" s="10">
        <f t="shared" si="18"/>
        <v>0</v>
      </c>
      <c r="I81" s="10">
        <f t="shared" si="18"/>
        <v>0</v>
      </c>
    </row>
    <row r="82" spans="1:9" ht="36.75" customHeight="1" x14ac:dyDescent="0.25">
      <c r="A82" s="27">
        <v>2</v>
      </c>
      <c r="B82" s="72" t="s">
        <v>41</v>
      </c>
      <c r="C82" s="72"/>
      <c r="D82" s="72"/>
      <c r="E82" s="72"/>
      <c r="F82" s="72"/>
      <c r="G82" s="72"/>
      <c r="H82" s="72"/>
      <c r="I82" s="72"/>
    </row>
    <row r="83" spans="1:9" ht="17.25" customHeight="1" x14ac:dyDescent="0.25">
      <c r="A83" s="59">
        <v>1</v>
      </c>
      <c r="B83" s="36" t="s">
        <v>77</v>
      </c>
      <c r="C83" s="36" t="s">
        <v>42</v>
      </c>
      <c r="D83" s="9" t="s">
        <v>5</v>
      </c>
      <c r="E83" s="10">
        <f>F83+G83+H83+I83</f>
        <v>139273593.80000001</v>
      </c>
      <c r="F83" s="10">
        <f>SUM(F84:F92)</f>
        <v>0</v>
      </c>
      <c r="G83" s="10">
        <f t="shared" ref="G83:I83" si="19">SUM(G84:G92)</f>
        <v>125290600</v>
      </c>
      <c r="H83" s="10">
        <f t="shared" si="19"/>
        <v>0</v>
      </c>
      <c r="I83" s="10">
        <f t="shared" si="19"/>
        <v>13982993.800000001</v>
      </c>
    </row>
    <row r="84" spans="1:9" ht="17.25" customHeight="1" x14ac:dyDescent="0.25">
      <c r="A84" s="60"/>
      <c r="B84" s="62"/>
      <c r="C84" s="62"/>
      <c r="D84" s="9">
        <v>2019</v>
      </c>
      <c r="E84" s="10">
        <f t="shared" ref="E84:E89" si="20">F84+G84+H84+I84</f>
        <v>5912073.8499999996</v>
      </c>
      <c r="F84" s="10">
        <v>0</v>
      </c>
      <c r="G84" s="10">
        <v>5076400</v>
      </c>
      <c r="H84" s="10">
        <v>0</v>
      </c>
      <c r="I84" s="10">
        <v>835673.85</v>
      </c>
    </row>
    <row r="85" spans="1:9" ht="17.25" customHeight="1" x14ac:dyDescent="0.25">
      <c r="A85" s="60"/>
      <c r="B85" s="62"/>
      <c r="C85" s="62"/>
      <c r="D85" s="9">
        <v>2020</v>
      </c>
      <c r="E85" s="10">
        <f t="shared" si="20"/>
        <v>3707132.74</v>
      </c>
      <c r="F85" s="10">
        <v>0</v>
      </c>
      <c r="G85" s="10">
        <v>3449800</v>
      </c>
      <c r="H85" s="10">
        <v>0</v>
      </c>
      <c r="I85" s="10">
        <v>257332.74</v>
      </c>
    </row>
    <row r="86" spans="1:9" ht="17.25" customHeight="1" x14ac:dyDescent="0.25">
      <c r="A86" s="60"/>
      <c r="B86" s="62"/>
      <c r="C86" s="62"/>
      <c r="D86" s="9">
        <v>2021</v>
      </c>
      <c r="E86" s="10">
        <f t="shared" si="20"/>
        <v>8560281</v>
      </c>
      <c r="F86" s="10">
        <v>0</v>
      </c>
      <c r="G86" s="10">
        <v>7704200</v>
      </c>
      <c r="H86" s="10">
        <v>0</v>
      </c>
      <c r="I86" s="10">
        <v>856081</v>
      </c>
    </row>
    <row r="87" spans="1:9" ht="17.25" customHeight="1" x14ac:dyDescent="0.25">
      <c r="A87" s="60"/>
      <c r="B87" s="62"/>
      <c r="C87" s="62"/>
      <c r="D87" s="9">
        <v>2022</v>
      </c>
      <c r="E87" s="10">
        <f t="shared" si="20"/>
        <v>112098810.43000001</v>
      </c>
      <c r="F87" s="10">
        <v>0</v>
      </c>
      <c r="G87" s="10">
        <v>101004400</v>
      </c>
      <c r="H87" s="10">
        <v>0</v>
      </c>
      <c r="I87" s="10">
        <v>11094410.43</v>
      </c>
    </row>
    <row r="88" spans="1:9" ht="17.25" customHeight="1" x14ac:dyDescent="0.25">
      <c r="A88" s="60"/>
      <c r="B88" s="62"/>
      <c r="C88" s="62"/>
      <c r="D88" s="9">
        <v>2023</v>
      </c>
      <c r="E88" s="10">
        <f t="shared" si="20"/>
        <v>1871930.22</v>
      </c>
      <c r="F88" s="10">
        <v>0</v>
      </c>
      <c r="G88" s="10">
        <v>1716000</v>
      </c>
      <c r="H88" s="10">
        <v>0</v>
      </c>
      <c r="I88" s="10">
        <v>155930.22</v>
      </c>
    </row>
    <row r="89" spans="1:9" ht="17.25" customHeight="1" x14ac:dyDescent="0.25">
      <c r="A89" s="60"/>
      <c r="B89" s="62"/>
      <c r="C89" s="62"/>
      <c r="D89" s="9">
        <v>2024</v>
      </c>
      <c r="E89" s="10">
        <f t="shared" si="20"/>
        <v>7123365.5600000005</v>
      </c>
      <c r="F89" s="10">
        <v>0</v>
      </c>
      <c r="G89" s="10">
        <v>6339800</v>
      </c>
      <c r="H89" s="10">
        <v>0</v>
      </c>
      <c r="I89" s="10">
        <v>783565.56</v>
      </c>
    </row>
    <row r="90" spans="1:9" ht="17.25" customHeight="1" x14ac:dyDescent="0.25">
      <c r="A90" s="60"/>
      <c r="B90" s="62"/>
      <c r="C90" s="62"/>
      <c r="D90" s="9">
        <v>2025</v>
      </c>
      <c r="E90" s="10">
        <f>F90+G90+H90+I90</f>
        <v>0</v>
      </c>
      <c r="F90" s="10">
        <v>0</v>
      </c>
      <c r="G90" s="10">
        <v>0</v>
      </c>
      <c r="H90" s="10">
        <v>0</v>
      </c>
      <c r="I90" s="10">
        <v>0</v>
      </c>
    </row>
    <row r="91" spans="1:9" ht="17.25" customHeight="1" x14ac:dyDescent="0.25">
      <c r="A91" s="60"/>
      <c r="B91" s="62"/>
      <c r="C91" s="62"/>
      <c r="D91" s="9">
        <v>2026</v>
      </c>
      <c r="E91" s="10">
        <f>F91+G91+H91+I91</f>
        <v>0</v>
      </c>
      <c r="F91" s="10">
        <v>0</v>
      </c>
      <c r="G91" s="10">
        <v>0</v>
      </c>
      <c r="H91" s="10">
        <v>0</v>
      </c>
      <c r="I91" s="10">
        <v>0</v>
      </c>
    </row>
    <row r="92" spans="1:9" ht="50.25" customHeight="1" x14ac:dyDescent="0.25">
      <c r="A92" s="61"/>
      <c r="B92" s="63"/>
      <c r="C92" s="63"/>
      <c r="D92" s="9">
        <v>2027</v>
      </c>
      <c r="E92" s="10">
        <f>F92+G92+H92+I92</f>
        <v>0</v>
      </c>
      <c r="F92" s="10">
        <v>0</v>
      </c>
      <c r="G92" s="10">
        <v>0</v>
      </c>
      <c r="H92" s="10">
        <v>0</v>
      </c>
      <c r="I92" s="10">
        <v>0</v>
      </c>
    </row>
    <row r="93" spans="1:9" ht="17.25" customHeight="1" x14ac:dyDescent="0.25">
      <c r="A93" s="51" t="s">
        <v>43</v>
      </c>
      <c r="B93" s="118"/>
      <c r="C93" s="119"/>
      <c r="D93" s="11" t="s">
        <v>5</v>
      </c>
      <c r="E93" s="10">
        <f t="shared" ref="E93:E99" si="21">F93+G93+H93+I93</f>
        <v>139273593.80000001</v>
      </c>
      <c r="F93" s="10">
        <f>SUM(F94:F102)</f>
        <v>0</v>
      </c>
      <c r="G93" s="10">
        <f t="shared" ref="G93:I93" si="22">SUM(G94:G102)</f>
        <v>125290600</v>
      </c>
      <c r="H93" s="10">
        <f t="shared" si="22"/>
        <v>0</v>
      </c>
      <c r="I93" s="10">
        <f t="shared" si="22"/>
        <v>13982993.800000001</v>
      </c>
    </row>
    <row r="94" spans="1:9" ht="17.100000000000001" customHeight="1" x14ac:dyDescent="0.25">
      <c r="A94" s="120"/>
      <c r="B94" s="121"/>
      <c r="C94" s="122"/>
      <c r="D94" s="11">
        <v>2019</v>
      </c>
      <c r="E94" s="10">
        <f t="shared" si="21"/>
        <v>5912073.8499999996</v>
      </c>
      <c r="F94" s="10">
        <f>F84</f>
        <v>0</v>
      </c>
      <c r="G94" s="10">
        <f t="shared" ref="G94:I99" si="23">G84</f>
        <v>5076400</v>
      </c>
      <c r="H94" s="10">
        <f t="shared" si="23"/>
        <v>0</v>
      </c>
      <c r="I94" s="10">
        <f t="shared" si="23"/>
        <v>835673.85</v>
      </c>
    </row>
    <row r="95" spans="1:9" ht="17.100000000000001" customHeight="1" x14ac:dyDescent="0.25">
      <c r="A95" s="120"/>
      <c r="B95" s="121"/>
      <c r="C95" s="122"/>
      <c r="D95" s="11">
        <v>2020</v>
      </c>
      <c r="E95" s="10">
        <f>F95+G95+H95+I95</f>
        <v>3707132.74</v>
      </c>
      <c r="F95" s="10">
        <f t="shared" ref="F95:I102" si="24">F85</f>
        <v>0</v>
      </c>
      <c r="G95" s="10">
        <f t="shared" si="23"/>
        <v>3449800</v>
      </c>
      <c r="H95" s="10">
        <f t="shared" ref="H95" si="25">H85</f>
        <v>0</v>
      </c>
      <c r="I95" s="10">
        <f t="shared" si="23"/>
        <v>257332.74</v>
      </c>
    </row>
    <row r="96" spans="1:9" ht="17.100000000000001" customHeight="1" x14ac:dyDescent="0.25">
      <c r="A96" s="120"/>
      <c r="B96" s="121"/>
      <c r="C96" s="122"/>
      <c r="D96" s="11">
        <v>2021</v>
      </c>
      <c r="E96" s="10">
        <f t="shared" si="21"/>
        <v>8560281</v>
      </c>
      <c r="F96" s="10">
        <f t="shared" si="24"/>
        <v>0</v>
      </c>
      <c r="G96" s="10">
        <f t="shared" si="23"/>
        <v>7704200</v>
      </c>
      <c r="H96" s="10">
        <f t="shared" ref="H96" si="26">H86</f>
        <v>0</v>
      </c>
      <c r="I96" s="10">
        <f t="shared" si="23"/>
        <v>856081</v>
      </c>
    </row>
    <row r="97" spans="1:9" ht="17.100000000000001" customHeight="1" x14ac:dyDescent="0.25">
      <c r="A97" s="120"/>
      <c r="B97" s="121"/>
      <c r="C97" s="122"/>
      <c r="D97" s="11">
        <v>2022</v>
      </c>
      <c r="E97" s="10">
        <f t="shared" si="21"/>
        <v>112098810.43000001</v>
      </c>
      <c r="F97" s="10">
        <f t="shared" si="24"/>
        <v>0</v>
      </c>
      <c r="G97" s="10">
        <f t="shared" si="23"/>
        <v>101004400</v>
      </c>
      <c r="H97" s="10">
        <f t="shared" ref="H97" si="27">H87</f>
        <v>0</v>
      </c>
      <c r="I97" s="10">
        <f t="shared" si="23"/>
        <v>11094410.43</v>
      </c>
    </row>
    <row r="98" spans="1:9" ht="17.100000000000001" customHeight="1" x14ac:dyDescent="0.25">
      <c r="A98" s="120"/>
      <c r="B98" s="121"/>
      <c r="C98" s="122"/>
      <c r="D98" s="11">
        <v>2023</v>
      </c>
      <c r="E98" s="10">
        <f t="shared" si="21"/>
        <v>1871930.22</v>
      </c>
      <c r="F98" s="10">
        <f t="shared" si="24"/>
        <v>0</v>
      </c>
      <c r="G98" s="10">
        <f t="shared" si="23"/>
        <v>1716000</v>
      </c>
      <c r="H98" s="10">
        <f t="shared" ref="H98" si="28">H88</f>
        <v>0</v>
      </c>
      <c r="I98" s="10">
        <f t="shared" si="23"/>
        <v>155930.22</v>
      </c>
    </row>
    <row r="99" spans="1:9" ht="17.100000000000001" customHeight="1" x14ac:dyDescent="0.25">
      <c r="A99" s="120"/>
      <c r="B99" s="121"/>
      <c r="C99" s="122"/>
      <c r="D99" s="11">
        <v>2024</v>
      </c>
      <c r="E99" s="10">
        <f t="shared" si="21"/>
        <v>7123365.5600000005</v>
      </c>
      <c r="F99" s="10">
        <f t="shared" si="24"/>
        <v>0</v>
      </c>
      <c r="G99" s="10">
        <f t="shared" si="23"/>
        <v>6339800</v>
      </c>
      <c r="H99" s="10">
        <f t="shared" ref="H99" si="29">H89</f>
        <v>0</v>
      </c>
      <c r="I99" s="10">
        <f t="shared" si="23"/>
        <v>783565.56</v>
      </c>
    </row>
    <row r="100" spans="1:9" ht="17.100000000000001" customHeight="1" x14ac:dyDescent="0.25">
      <c r="A100" s="120"/>
      <c r="B100" s="121"/>
      <c r="C100" s="122"/>
      <c r="D100" s="11">
        <v>2025</v>
      </c>
      <c r="E100" s="10">
        <f>F100+G100+H100+I100</f>
        <v>0</v>
      </c>
      <c r="F100" s="10">
        <f t="shared" si="24"/>
        <v>0</v>
      </c>
      <c r="G100" s="10">
        <f t="shared" si="24"/>
        <v>0</v>
      </c>
      <c r="H100" s="10">
        <f t="shared" si="24"/>
        <v>0</v>
      </c>
      <c r="I100" s="10">
        <f t="shared" si="24"/>
        <v>0</v>
      </c>
    </row>
    <row r="101" spans="1:9" ht="17.100000000000001" customHeight="1" x14ac:dyDescent="0.25">
      <c r="A101" s="120"/>
      <c r="B101" s="121"/>
      <c r="C101" s="122"/>
      <c r="D101" s="11">
        <v>2026</v>
      </c>
      <c r="E101" s="10">
        <f>F101+G101+H101+I101</f>
        <v>0</v>
      </c>
      <c r="F101" s="10">
        <f t="shared" si="24"/>
        <v>0</v>
      </c>
      <c r="G101" s="10">
        <f t="shared" si="24"/>
        <v>0</v>
      </c>
      <c r="H101" s="10">
        <f t="shared" si="24"/>
        <v>0</v>
      </c>
      <c r="I101" s="10">
        <f t="shared" si="24"/>
        <v>0</v>
      </c>
    </row>
    <row r="102" spans="1:9" ht="17.100000000000001" customHeight="1" x14ac:dyDescent="0.25">
      <c r="A102" s="92"/>
      <c r="B102" s="93"/>
      <c r="C102" s="94"/>
      <c r="D102" s="11">
        <v>2027</v>
      </c>
      <c r="E102" s="10">
        <f>F102+G102+H102+I102</f>
        <v>0</v>
      </c>
      <c r="F102" s="10">
        <f t="shared" si="24"/>
        <v>0</v>
      </c>
      <c r="G102" s="10">
        <f t="shared" si="24"/>
        <v>0</v>
      </c>
      <c r="H102" s="10">
        <f t="shared" si="24"/>
        <v>0</v>
      </c>
      <c r="I102" s="10">
        <f t="shared" si="24"/>
        <v>0</v>
      </c>
    </row>
    <row r="103" spans="1:9" ht="36" customHeight="1" x14ac:dyDescent="0.25">
      <c r="A103" s="9">
        <v>3</v>
      </c>
      <c r="B103" s="64" t="s">
        <v>44</v>
      </c>
      <c r="C103" s="65"/>
      <c r="D103" s="65"/>
      <c r="E103" s="65"/>
      <c r="F103" s="65"/>
      <c r="G103" s="65"/>
      <c r="H103" s="65"/>
      <c r="I103" s="66"/>
    </row>
    <row r="104" spans="1:9" ht="17.100000000000001" customHeight="1" x14ac:dyDescent="0.25">
      <c r="A104" s="39">
        <v>1</v>
      </c>
      <c r="B104" s="36" t="s">
        <v>47</v>
      </c>
      <c r="C104" s="123" t="s">
        <v>45</v>
      </c>
      <c r="D104" s="12" t="s">
        <v>5</v>
      </c>
      <c r="E104" s="10">
        <f>F104+G104+H104+I104</f>
        <v>25252530</v>
      </c>
      <c r="F104" s="10">
        <f>SUM(F105:F113)</f>
        <v>25000000</v>
      </c>
      <c r="G104" s="10">
        <f t="shared" ref="G104:I104" si="30">SUM(G105:G113)</f>
        <v>0</v>
      </c>
      <c r="H104" s="10">
        <f t="shared" si="30"/>
        <v>0</v>
      </c>
      <c r="I104" s="10">
        <f t="shared" si="30"/>
        <v>252530</v>
      </c>
    </row>
    <row r="105" spans="1:9" ht="17.100000000000001" customHeight="1" x14ac:dyDescent="0.25">
      <c r="A105" s="40"/>
      <c r="B105" s="62"/>
      <c r="C105" s="124"/>
      <c r="D105" s="13">
        <v>2019</v>
      </c>
      <c r="E105" s="10">
        <f t="shared" ref="E105:E109" si="31">F105+G105+H105+I105</f>
        <v>0</v>
      </c>
      <c r="F105" s="14">
        <v>0</v>
      </c>
      <c r="G105" s="14">
        <v>0</v>
      </c>
      <c r="H105" s="14">
        <v>0</v>
      </c>
      <c r="I105" s="14">
        <v>0</v>
      </c>
    </row>
    <row r="106" spans="1:9" ht="17.100000000000001" customHeight="1" x14ac:dyDescent="0.25">
      <c r="A106" s="40"/>
      <c r="B106" s="62"/>
      <c r="C106" s="124"/>
      <c r="D106" s="13">
        <v>2020</v>
      </c>
      <c r="E106" s="10">
        <f t="shared" si="31"/>
        <v>0</v>
      </c>
      <c r="F106" s="14">
        <v>0</v>
      </c>
      <c r="G106" s="14">
        <v>0</v>
      </c>
      <c r="H106" s="14">
        <v>0</v>
      </c>
      <c r="I106" s="14">
        <v>0</v>
      </c>
    </row>
    <row r="107" spans="1:9" ht="17.100000000000001" customHeight="1" x14ac:dyDescent="0.25">
      <c r="A107" s="40"/>
      <c r="B107" s="62"/>
      <c r="C107" s="124"/>
      <c r="D107" s="13">
        <v>2021</v>
      </c>
      <c r="E107" s="10">
        <f t="shared" si="31"/>
        <v>25252530</v>
      </c>
      <c r="F107" s="10">
        <v>25000000</v>
      </c>
      <c r="G107" s="10">
        <v>0</v>
      </c>
      <c r="H107" s="10">
        <v>0</v>
      </c>
      <c r="I107" s="10">
        <v>252530</v>
      </c>
    </row>
    <row r="108" spans="1:9" ht="17.100000000000001" customHeight="1" x14ac:dyDescent="0.25">
      <c r="A108" s="40"/>
      <c r="B108" s="62"/>
      <c r="C108" s="124"/>
      <c r="D108" s="13">
        <v>2022</v>
      </c>
      <c r="E108" s="10">
        <f t="shared" si="31"/>
        <v>0</v>
      </c>
      <c r="F108" s="14">
        <v>0</v>
      </c>
      <c r="G108" s="14">
        <v>0</v>
      </c>
      <c r="H108" s="14">
        <v>0</v>
      </c>
      <c r="I108" s="14">
        <v>0</v>
      </c>
    </row>
    <row r="109" spans="1:9" ht="17.100000000000001" customHeight="1" x14ac:dyDescent="0.25">
      <c r="A109" s="40"/>
      <c r="B109" s="62"/>
      <c r="C109" s="124"/>
      <c r="D109" s="13">
        <v>2023</v>
      </c>
      <c r="E109" s="10">
        <f t="shared" si="31"/>
        <v>0</v>
      </c>
      <c r="F109" s="14">
        <v>0</v>
      </c>
      <c r="G109" s="14">
        <v>0</v>
      </c>
      <c r="H109" s="14">
        <v>0</v>
      </c>
      <c r="I109" s="10">
        <v>0</v>
      </c>
    </row>
    <row r="110" spans="1:9" ht="17.100000000000001" customHeight="1" x14ac:dyDescent="0.25">
      <c r="A110" s="40"/>
      <c r="B110" s="62"/>
      <c r="C110" s="124"/>
      <c r="D110" s="13">
        <v>2024</v>
      </c>
      <c r="E110" s="10">
        <f>F110+G110+H110+I110</f>
        <v>0</v>
      </c>
      <c r="F110" s="14">
        <v>0</v>
      </c>
      <c r="G110" s="14">
        <v>0</v>
      </c>
      <c r="H110" s="14">
        <v>0</v>
      </c>
      <c r="I110" s="14">
        <v>0</v>
      </c>
    </row>
    <row r="111" spans="1:9" ht="17.100000000000001" customHeight="1" x14ac:dyDescent="0.25">
      <c r="A111" s="40"/>
      <c r="B111" s="62"/>
      <c r="C111" s="124"/>
      <c r="D111" s="13">
        <v>2025</v>
      </c>
      <c r="E111" s="10">
        <f>F111+G111+H111+I111</f>
        <v>0</v>
      </c>
      <c r="F111" s="14">
        <v>0</v>
      </c>
      <c r="G111" s="14">
        <v>0</v>
      </c>
      <c r="H111" s="14">
        <v>0</v>
      </c>
      <c r="I111" s="14">
        <v>0</v>
      </c>
    </row>
    <row r="112" spans="1:9" ht="17.100000000000001" customHeight="1" x14ac:dyDescent="0.25">
      <c r="A112" s="40"/>
      <c r="B112" s="62"/>
      <c r="C112" s="124"/>
      <c r="D112" s="13">
        <v>2026</v>
      </c>
      <c r="E112" s="10">
        <f>F112+G112+H112+I112</f>
        <v>0</v>
      </c>
      <c r="F112" s="14">
        <v>0</v>
      </c>
      <c r="G112" s="14">
        <v>0</v>
      </c>
      <c r="H112" s="14">
        <v>0</v>
      </c>
      <c r="I112" s="14">
        <v>0</v>
      </c>
    </row>
    <row r="113" spans="1:9" ht="17.100000000000001" customHeight="1" x14ac:dyDescent="0.25">
      <c r="A113" s="40"/>
      <c r="B113" s="62"/>
      <c r="C113" s="94"/>
      <c r="D113" s="13">
        <v>2027</v>
      </c>
      <c r="E113" s="10">
        <f>F113+G113+H113+I113</f>
        <v>0</v>
      </c>
      <c r="F113" s="14">
        <v>0</v>
      </c>
      <c r="G113" s="14">
        <v>0</v>
      </c>
      <c r="H113" s="14">
        <v>0</v>
      </c>
      <c r="I113" s="14">
        <v>0</v>
      </c>
    </row>
    <row r="114" spans="1:9" ht="17.100000000000001" customHeight="1" x14ac:dyDescent="0.25">
      <c r="A114" s="40"/>
      <c r="B114" s="62"/>
      <c r="C114" s="125" t="s">
        <v>46</v>
      </c>
      <c r="D114" s="12" t="s">
        <v>5</v>
      </c>
      <c r="E114" s="10">
        <f t="shared" ref="E114:E120" si="32">F114+G114+H114+I114</f>
        <v>2490768803.3899999</v>
      </c>
      <c r="F114" s="10">
        <f>SUM(F115:F123)</f>
        <v>466586200</v>
      </c>
      <c r="G114" s="10">
        <f t="shared" ref="G114:I114" si="33">SUM(G115:G123)</f>
        <v>1728885700</v>
      </c>
      <c r="H114" s="10">
        <f t="shared" si="33"/>
        <v>0</v>
      </c>
      <c r="I114" s="10">
        <f t="shared" si="33"/>
        <v>295296903.38999999</v>
      </c>
    </row>
    <row r="115" spans="1:9" ht="17.100000000000001" customHeight="1" x14ac:dyDescent="0.25">
      <c r="A115" s="40"/>
      <c r="B115" s="62"/>
      <c r="C115" s="126"/>
      <c r="D115" s="13">
        <v>2019</v>
      </c>
      <c r="E115" s="10">
        <f t="shared" si="32"/>
        <v>65424000</v>
      </c>
      <c r="F115" s="10">
        <v>56918800</v>
      </c>
      <c r="G115" s="10">
        <v>0</v>
      </c>
      <c r="H115" s="10">
        <v>0</v>
      </c>
      <c r="I115" s="10">
        <v>8505200</v>
      </c>
    </row>
    <row r="116" spans="1:9" ht="17.100000000000001" customHeight="1" x14ac:dyDescent="0.25">
      <c r="A116" s="40"/>
      <c r="B116" s="62"/>
      <c r="C116" s="126"/>
      <c r="D116" s="13">
        <v>2020</v>
      </c>
      <c r="E116" s="10">
        <f t="shared" si="32"/>
        <v>237571781.5</v>
      </c>
      <c r="F116" s="10">
        <v>206687400</v>
      </c>
      <c r="G116" s="10">
        <v>0</v>
      </c>
      <c r="H116" s="10">
        <v>0</v>
      </c>
      <c r="I116" s="10">
        <v>30884381.5</v>
      </c>
    </row>
    <row r="117" spans="1:9" ht="17.100000000000001" customHeight="1" x14ac:dyDescent="0.25">
      <c r="A117" s="40"/>
      <c r="B117" s="62"/>
      <c r="C117" s="126"/>
      <c r="D117" s="13">
        <v>2021</v>
      </c>
      <c r="E117" s="10">
        <f t="shared" si="32"/>
        <v>233225713.07999998</v>
      </c>
      <c r="F117" s="10">
        <v>202980000</v>
      </c>
      <c r="G117" s="10">
        <v>0</v>
      </c>
      <c r="H117" s="10">
        <v>0</v>
      </c>
      <c r="I117" s="10">
        <v>30245713.079999998</v>
      </c>
    </row>
    <row r="118" spans="1:9" ht="17.100000000000001" customHeight="1" x14ac:dyDescent="0.25">
      <c r="A118" s="40"/>
      <c r="B118" s="62"/>
      <c r="C118" s="126"/>
      <c r="D118" s="13">
        <v>2022</v>
      </c>
      <c r="E118" s="10">
        <f>F118+G118+H118+I118</f>
        <v>335163259</v>
      </c>
      <c r="F118" s="10">
        <v>0</v>
      </c>
      <c r="G118" s="10">
        <v>301646900</v>
      </c>
      <c r="H118" s="10">
        <v>0</v>
      </c>
      <c r="I118" s="10">
        <v>33516359</v>
      </c>
    </row>
    <row r="119" spans="1:9" ht="17.100000000000001" customHeight="1" x14ac:dyDescent="0.25">
      <c r="A119" s="40"/>
      <c r="B119" s="62"/>
      <c r="C119" s="126"/>
      <c r="D119" s="13">
        <v>2023</v>
      </c>
      <c r="E119" s="10">
        <f t="shared" si="32"/>
        <v>462790300</v>
      </c>
      <c r="F119" s="10">
        <v>0</v>
      </c>
      <c r="G119" s="10">
        <v>419109900</v>
      </c>
      <c r="H119" s="10">
        <v>0</v>
      </c>
      <c r="I119" s="10">
        <v>43680400</v>
      </c>
    </row>
    <row r="120" spans="1:9" ht="17.100000000000001" customHeight="1" x14ac:dyDescent="0.25">
      <c r="A120" s="40"/>
      <c r="B120" s="62"/>
      <c r="C120" s="126"/>
      <c r="D120" s="13">
        <v>2024</v>
      </c>
      <c r="E120" s="10">
        <f t="shared" si="32"/>
        <v>571368895.90999997</v>
      </c>
      <c r="F120" s="10">
        <v>0</v>
      </c>
      <c r="G120" s="10">
        <v>508128900</v>
      </c>
      <c r="H120" s="10">
        <v>0</v>
      </c>
      <c r="I120" s="10">
        <v>63239995.909999996</v>
      </c>
    </row>
    <row r="121" spans="1:9" ht="17.100000000000001" customHeight="1" x14ac:dyDescent="0.25">
      <c r="A121" s="40"/>
      <c r="B121" s="62"/>
      <c r="C121" s="126"/>
      <c r="D121" s="13">
        <v>2025</v>
      </c>
      <c r="E121" s="10">
        <f>F121+G121+H121+I121</f>
        <v>273427101.07999998</v>
      </c>
      <c r="F121" s="10">
        <v>0</v>
      </c>
      <c r="G121" s="10">
        <v>250000000</v>
      </c>
      <c r="H121" s="10">
        <v>0</v>
      </c>
      <c r="I121" s="10">
        <v>23427101.079999998</v>
      </c>
    </row>
    <row r="122" spans="1:9" ht="17.100000000000001" customHeight="1" x14ac:dyDescent="0.25">
      <c r="A122" s="40"/>
      <c r="B122" s="62"/>
      <c r="C122" s="126"/>
      <c r="D122" s="13">
        <v>2026</v>
      </c>
      <c r="E122" s="10">
        <f>F122+G122+H122+I122</f>
        <v>280898876.41000003</v>
      </c>
      <c r="F122" s="10">
        <v>0</v>
      </c>
      <c r="G122" s="10">
        <v>250000000</v>
      </c>
      <c r="H122" s="10">
        <v>0</v>
      </c>
      <c r="I122" s="10">
        <v>30898876.41</v>
      </c>
    </row>
    <row r="123" spans="1:9" ht="17.100000000000001" customHeight="1" x14ac:dyDescent="0.25">
      <c r="A123" s="40"/>
      <c r="B123" s="62"/>
      <c r="C123" s="127"/>
      <c r="D123" s="13">
        <v>2027</v>
      </c>
      <c r="E123" s="10">
        <f>F123+G123+H123+I123</f>
        <v>30898876.41</v>
      </c>
      <c r="F123" s="10">
        <v>0</v>
      </c>
      <c r="G123" s="10">
        <v>0</v>
      </c>
      <c r="H123" s="10">
        <v>0</v>
      </c>
      <c r="I123" s="10">
        <v>30898876.41</v>
      </c>
    </row>
    <row r="124" spans="1:9" ht="15.75" customHeight="1" x14ac:dyDescent="0.25">
      <c r="A124" s="40"/>
      <c r="B124" s="62"/>
      <c r="C124" s="125" t="s">
        <v>76</v>
      </c>
      <c r="D124" s="12" t="s">
        <v>5</v>
      </c>
      <c r="E124" s="10">
        <f t="shared" ref="E124:E130" si="34">F124+G124+H124+I124</f>
        <v>106263251</v>
      </c>
      <c r="F124" s="10">
        <f>SUM(F125:F133)</f>
        <v>0</v>
      </c>
      <c r="G124" s="10">
        <f t="shared" ref="G124:I124" si="35">SUM(G125:G133)</f>
        <v>92449000</v>
      </c>
      <c r="H124" s="10">
        <f t="shared" si="35"/>
        <v>0</v>
      </c>
      <c r="I124" s="10">
        <f t="shared" si="35"/>
        <v>13814251</v>
      </c>
    </row>
    <row r="125" spans="1:9" ht="15.75" customHeight="1" x14ac:dyDescent="0.25">
      <c r="A125" s="40"/>
      <c r="B125" s="62"/>
      <c r="C125" s="126"/>
      <c r="D125" s="13">
        <v>2019</v>
      </c>
      <c r="E125" s="10">
        <f t="shared" si="34"/>
        <v>106263251</v>
      </c>
      <c r="F125" s="10">
        <v>0</v>
      </c>
      <c r="G125" s="10">
        <v>92449000</v>
      </c>
      <c r="H125" s="10">
        <v>0</v>
      </c>
      <c r="I125" s="10">
        <v>13814251</v>
      </c>
    </row>
    <row r="126" spans="1:9" ht="15.75" customHeight="1" x14ac:dyDescent="0.25">
      <c r="A126" s="40"/>
      <c r="B126" s="62"/>
      <c r="C126" s="126"/>
      <c r="D126" s="13">
        <v>2020</v>
      </c>
      <c r="E126" s="10">
        <f t="shared" si="34"/>
        <v>0</v>
      </c>
      <c r="F126" s="10">
        <v>0</v>
      </c>
      <c r="G126" s="10">
        <v>0</v>
      </c>
      <c r="H126" s="10">
        <v>0</v>
      </c>
      <c r="I126" s="10">
        <v>0</v>
      </c>
    </row>
    <row r="127" spans="1:9" ht="15.75" customHeight="1" x14ac:dyDescent="0.25">
      <c r="A127" s="40"/>
      <c r="B127" s="62"/>
      <c r="C127" s="126"/>
      <c r="D127" s="13">
        <v>2021</v>
      </c>
      <c r="E127" s="10">
        <f t="shared" si="34"/>
        <v>0</v>
      </c>
      <c r="F127" s="10">
        <v>0</v>
      </c>
      <c r="G127" s="10">
        <v>0</v>
      </c>
      <c r="H127" s="10">
        <v>0</v>
      </c>
      <c r="I127" s="10">
        <v>0</v>
      </c>
    </row>
    <row r="128" spans="1:9" ht="15.75" customHeight="1" x14ac:dyDescent="0.25">
      <c r="A128" s="40"/>
      <c r="B128" s="62"/>
      <c r="C128" s="126"/>
      <c r="D128" s="13">
        <v>2022</v>
      </c>
      <c r="E128" s="10">
        <f t="shared" si="34"/>
        <v>0</v>
      </c>
      <c r="F128" s="10">
        <v>0</v>
      </c>
      <c r="G128" s="10">
        <v>0</v>
      </c>
      <c r="H128" s="10">
        <v>0</v>
      </c>
      <c r="I128" s="10">
        <v>0</v>
      </c>
    </row>
    <row r="129" spans="1:9" ht="15.75" customHeight="1" x14ac:dyDescent="0.25">
      <c r="A129" s="40"/>
      <c r="B129" s="62"/>
      <c r="C129" s="126"/>
      <c r="D129" s="13">
        <v>2023</v>
      </c>
      <c r="E129" s="10">
        <f t="shared" si="34"/>
        <v>0</v>
      </c>
      <c r="F129" s="10">
        <v>0</v>
      </c>
      <c r="G129" s="10">
        <v>0</v>
      </c>
      <c r="H129" s="10">
        <v>0</v>
      </c>
      <c r="I129" s="10">
        <v>0</v>
      </c>
    </row>
    <row r="130" spans="1:9" ht="15.75" customHeight="1" x14ac:dyDescent="0.25">
      <c r="A130" s="40"/>
      <c r="B130" s="62"/>
      <c r="C130" s="126"/>
      <c r="D130" s="13">
        <v>2024</v>
      </c>
      <c r="E130" s="10">
        <f t="shared" si="34"/>
        <v>0</v>
      </c>
      <c r="F130" s="10">
        <v>0</v>
      </c>
      <c r="G130" s="10">
        <v>0</v>
      </c>
      <c r="H130" s="10">
        <v>0</v>
      </c>
      <c r="I130" s="10">
        <v>0</v>
      </c>
    </row>
    <row r="131" spans="1:9" ht="15.75" customHeight="1" x14ac:dyDescent="0.25">
      <c r="A131" s="40"/>
      <c r="B131" s="62"/>
      <c r="C131" s="126"/>
      <c r="D131" s="13">
        <v>2025</v>
      </c>
      <c r="E131" s="10">
        <f>F131+G131+H131+I131</f>
        <v>0</v>
      </c>
      <c r="F131" s="10">
        <v>0</v>
      </c>
      <c r="G131" s="10">
        <v>0</v>
      </c>
      <c r="H131" s="10">
        <v>0</v>
      </c>
      <c r="I131" s="10">
        <v>0</v>
      </c>
    </row>
    <row r="132" spans="1:9" ht="17.100000000000001" customHeight="1" x14ac:dyDescent="0.25">
      <c r="A132" s="40"/>
      <c r="B132" s="62"/>
      <c r="C132" s="126"/>
      <c r="D132" s="13">
        <v>2026</v>
      </c>
      <c r="E132" s="10">
        <f>F132+G132+H132+I132</f>
        <v>0</v>
      </c>
      <c r="F132" s="10">
        <v>0</v>
      </c>
      <c r="G132" s="10">
        <v>0</v>
      </c>
      <c r="H132" s="10">
        <v>0</v>
      </c>
      <c r="I132" s="10">
        <v>0</v>
      </c>
    </row>
    <row r="133" spans="1:9" ht="17.100000000000001" customHeight="1" x14ac:dyDescent="0.25">
      <c r="A133" s="40"/>
      <c r="B133" s="62"/>
      <c r="C133" s="127"/>
      <c r="D133" s="13">
        <v>2027</v>
      </c>
      <c r="E133" s="10">
        <f>F133+G133+H133+I133</f>
        <v>0</v>
      </c>
      <c r="F133" s="10">
        <v>0</v>
      </c>
      <c r="G133" s="10">
        <v>0</v>
      </c>
      <c r="H133" s="10">
        <v>0</v>
      </c>
      <c r="I133" s="10">
        <v>0</v>
      </c>
    </row>
    <row r="134" spans="1:9" ht="17.100000000000001" customHeight="1" x14ac:dyDescent="0.25">
      <c r="A134" s="40"/>
      <c r="B134" s="62"/>
      <c r="C134" s="125" t="s">
        <v>49</v>
      </c>
      <c r="D134" s="13" t="s">
        <v>5</v>
      </c>
      <c r="E134" s="10">
        <f>F134+G134+H134+I134</f>
        <v>148762578.94999999</v>
      </c>
      <c r="F134" s="10">
        <f>SUM(F135:F143)</f>
        <v>141324450</v>
      </c>
      <c r="G134" s="10">
        <f t="shared" ref="G134:I134" si="36">SUM(G135:G143)</f>
        <v>0</v>
      </c>
      <c r="H134" s="10">
        <f t="shared" si="36"/>
        <v>0</v>
      </c>
      <c r="I134" s="10">
        <f t="shared" si="36"/>
        <v>7438128.9500000002</v>
      </c>
    </row>
    <row r="135" spans="1:9" ht="17.100000000000001" customHeight="1" x14ac:dyDescent="0.25">
      <c r="A135" s="40"/>
      <c r="B135" s="62"/>
      <c r="C135" s="128"/>
      <c r="D135" s="13">
        <v>2019</v>
      </c>
      <c r="E135" s="10">
        <f t="shared" ref="E135:E140" si="37">F135+G135+H135+I135</f>
        <v>0</v>
      </c>
      <c r="F135" s="10">
        <v>0</v>
      </c>
      <c r="G135" s="10">
        <v>0</v>
      </c>
      <c r="H135" s="10">
        <v>0</v>
      </c>
      <c r="I135" s="10">
        <v>0</v>
      </c>
    </row>
    <row r="136" spans="1:9" ht="17.100000000000001" customHeight="1" x14ac:dyDescent="0.25">
      <c r="A136" s="40"/>
      <c r="B136" s="62"/>
      <c r="C136" s="128"/>
      <c r="D136" s="13">
        <v>2020</v>
      </c>
      <c r="E136" s="10">
        <f t="shared" si="37"/>
        <v>0</v>
      </c>
      <c r="F136" s="10">
        <v>0</v>
      </c>
      <c r="G136" s="10">
        <v>0</v>
      </c>
      <c r="H136" s="10">
        <v>0</v>
      </c>
      <c r="I136" s="10">
        <v>0</v>
      </c>
    </row>
    <row r="137" spans="1:9" ht="17.100000000000001" customHeight="1" x14ac:dyDescent="0.25">
      <c r="A137" s="40"/>
      <c r="B137" s="62"/>
      <c r="C137" s="128"/>
      <c r="D137" s="13">
        <v>2021</v>
      </c>
      <c r="E137" s="10">
        <f t="shared" si="37"/>
        <v>148762578.94999999</v>
      </c>
      <c r="F137" s="10">
        <v>141324450</v>
      </c>
      <c r="G137" s="10">
        <v>0</v>
      </c>
      <c r="H137" s="10">
        <v>0</v>
      </c>
      <c r="I137" s="10">
        <v>7438128.9500000002</v>
      </c>
    </row>
    <row r="138" spans="1:9" ht="17.100000000000001" customHeight="1" x14ac:dyDescent="0.25">
      <c r="A138" s="40"/>
      <c r="B138" s="62"/>
      <c r="C138" s="128"/>
      <c r="D138" s="13">
        <v>2022</v>
      </c>
      <c r="E138" s="10">
        <f t="shared" si="37"/>
        <v>0</v>
      </c>
      <c r="F138" s="10">
        <v>0</v>
      </c>
      <c r="G138" s="10">
        <v>0</v>
      </c>
      <c r="H138" s="10">
        <v>0</v>
      </c>
      <c r="I138" s="10">
        <v>0</v>
      </c>
    </row>
    <row r="139" spans="1:9" ht="17.100000000000001" customHeight="1" x14ac:dyDescent="0.25">
      <c r="A139" s="40"/>
      <c r="B139" s="62"/>
      <c r="C139" s="128"/>
      <c r="D139" s="13">
        <v>2023</v>
      </c>
      <c r="E139" s="10">
        <f t="shared" si="37"/>
        <v>0</v>
      </c>
      <c r="F139" s="10">
        <v>0</v>
      </c>
      <c r="G139" s="10">
        <v>0</v>
      </c>
      <c r="H139" s="10">
        <v>0</v>
      </c>
      <c r="I139" s="10">
        <v>0</v>
      </c>
    </row>
    <row r="140" spans="1:9" ht="17.100000000000001" customHeight="1" x14ac:dyDescent="0.25">
      <c r="A140" s="40"/>
      <c r="B140" s="62"/>
      <c r="C140" s="128"/>
      <c r="D140" s="13">
        <v>2024</v>
      </c>
      <c r="E140" s="10">
        <f t="shared" si="37"/>
        <v>0</v>
      </c>
      <c r="F140" s="10">
        <v>0</v>
      </c>
      <c r="G140" s="10">
        <v>0</v>
      </c>
      <c r="H140" s="10">
        <v>0</v>
      </c>
      <c r="I140" s="10">
        <v>0</v>
      </c>
    </row>
    <row r="141" spans="1:9" ht="17.100000000000001" customHeight="1" x14ac:dyDescent="0.25">
      <c r="A141" s="40"/>
      <c r="B141" s="62"/>
      <c r="C141" s="128"/>
      <c r="D141" s="13">
        <v>2025</v>
      </c>
      <c r="E141" s="10">
        <f>F141+G141+H141+I141</f>
        <v>0</v>
      </c>
      <c r="F141" s="10">
        <v>0</v>
      </c>
      <c r="G141" s="10">
        <v>0</v>
      </c>
      <c r="H141" s="10">
        <v>0</v>
      </c>
      <c r="I141" s="10">
        <v>0</v>
      </c>
    </row>
    <row r="142" spans="1:9" ht="17.100000000000001" customHeight="1" x14ac:dyDescent="0.25">
      <c r="A142" s="40"/>
      <c r="B142" s="62"/>
      <c r="C142" s="128"/>
      <c r="D142" s="13">
        <v>2026</v>
      </c>
      <c r="E142" s="10">
        <f>F142+G142+H142+I142</f>
        <v>0</v>
      </c>
      <c r="F142" s="10">
        <v>0</v>
      </c>
      <c r="G142" s="10">
        <v>0</v>
      </c>
      <c r="H142" s="10">
        <v>0</v>
      </c>
      <c r="I142" s="10">
        <v>0</v>
      </c>
    </row>
    <row r="143" spans="1:9" ht="17.100000000000001" customHeight="1" x14ac:dyDescent="0.25">
      <c r="A143" s="41"/>
      <c r="B143" s="63"/>
      <c r="C143" s="127"/>
      <c r="D143" s="13">
        <v>2027</v>
      </c>
      <c r="E143" s="10">
        <f>F143+G143+H143+I143</f>
        <v>0</v>
      </c>
      <c r="F143" s="10">
        <v>0</v>
      </c>
      <c r="G143" s="10">
        <v>0</v>
      </c>
      <c r="H143" s="10">
        <v>0</v>
      </c>
      <c r="I143" s="10">
        <v>0</v>
      </c>
    </row>
    <row r="144" spans="1:9" ht="17.100000000000001" customHeight="1" x14ac:dyDescent="0.25">
      <c r="A144" s="51" t="s">
        <v>48</v>
      </c>
      <c r="B144" s="86"/>
      <c r="C144" s="87"/>
      <c r="D144" s="12" t="s">
        <v>5</v>
      </c>
      <c r="E144" s="10">
        <f>F144+G144+H144+I144</f>
        <v>2771047163.3400002</v>
      </c>
      <c r="F144" s="10">
        <f>SUM(F145:F153)</f>
        <v>632910650</v>
      </c>
      <c r="G144" s="10">
        <f t="shared" ref="G144:I144" si="38">SUM(G145:G153)</f>
        <v>1821334700</v>
      </c>
      <c r="H144" s="10">
        <f t="shared" si="38"/>
        <v>0</v>
      </c>
      <c r="I144" s="10">
        <f t="shared" si="38"/>
        <v>316801813.34000003</v>
      </c>
    </row>
    <row r="145" spans="1:9" ht="17.100000000000001" customHeight="1" x14ac:dyDescent="0.25">
      <c r="A145" s="88"/>
      <c r="B145" s="89"/>
      <c r="C145" s="90"/>
      <c r="D145" s="13">
        <v>2019</v>
      </c>
      <c r="E145" s="10">
        <f t="shared" ref="E145:E150" si="39">F145+G145+H145+I145</f>
        <v>171687251</v>
      </c>
      <c r="F145" s="10">
        <f>F105+F115+F125+F135</f>
        <v>56918800</v>
      </c>
      <c r="G145" s="10">
        <f>G105+G115+G125+G135</f>
        <v>92449000</v>
      </c>
      <c r="H145" s="10">
        <f>H105+H115+H125+H135</f>
        <v>0</v>
      </c>
      <c r="I145" s="10">
        <f>I105+I115+I125+I135</f>
        <v>22319451</v>
      </c>
    </row>
    <row r="146" spans="1:9" ht="17.100000000000001" customHeight="1" x14ac:dyDescent="0.25">
      <c r="A146" s="88"/>
      <c r="B146" s="89"/>
      <c r="C146" s="90"/>
      <c r="D146" s="13">
        <v>2020</v>
      </c>
      <c r="E146" s="10">
        <f t="shared" si="39"/>
        <v>237571781.5</v>
      </c>
      <c r="F146" s="10">
        <f>F106+F116+F126+F136</f>
        <v>206687400</v>
      </c>
      <c r="G146" s="10">
        <f t="shared" ref="G146:I148" si="40">G106+G116+G126+G136</f>
        <v>0</v>
      </c>
      <c r="H146" s="10">
        <f t="shared" si="40"/>
        <v>0</v>
      </c>
      <c r="I146" s="10">
        <f t="shared" si="40"/>
        <v>30884381.5</v>
      </c>
    </row>
    <row r="147" spans="1:9" ht="17.100000000000001" customHeight="1" x14ac:dyDescent="0.25">
      <c r="A147" s="88"/>
      <c r="B147" s="89"/>
      <c r="C147" s="90"/>
      <c r="D147" s="13">
        <v>2021</v>
      </c>
      <c r="E147" s="10">
        <f t="shared" si="39"/>
        <v>407240822.02999997</v>
      </c>
      <c r="F147" s="10">
        <f>F107+F117+F127+F137</f>
        <v>369304450</v>
      </c>
      <c r="G147" s="10">
        <f t="shared" si="40"/>
        <v>0</v>
      </c>
      <c r="H147" s="10">
        <f t="shared" si="40"/>
        <v>0</v>
      </c>
      <c r="I147" s="10">
        <f t="shared" si="40"/>
        <v>37936372.030000001</v>
      </c>
    </row>
    <row r="148" spans="1:9" ht="17.100000000000001" customHeight="1" x14ac:dyDescent="0.25">
      <c r="A148" s="88"/>
      <c r="B148" s="89"/>
      <c r="C148" s="90"/>
      <c r="D148" s="13">
        <v>2022</v>
      </c>
      <c r="E148" s="10">
        <f t="shared" si="39"/>
        <v>335163259</v>
      </c>
      <c r="F148" s="10">
        <f t="shared" ref="F148:G153" si="41">F108+F118+F128+F138</f>
        <v>0</v>
      </c>
      <c r="G148" s="10">
        <f t="shared" si="40"/>
        <v>301646900</v>
      </c>
      <c r="H148" s="10">
        <f t="shared" si="40"/>
        <v>0</v>
      </c>
      <c r="I148" s="10">
        <f t="shared" si="40"/>
        <v>33516359</v>
      </c>
    </row>
    <row r="149" spans="1:9" ht="17.100000000000001" customHeight="1" x14ac:dyDescent="0.25">
      <c r="A149" s="88"/>
      <c r="B149" s="89"/>
      <c r="C149" s="90"/>
      <c r="D149" s="13">
        <v>2023</v>
      </c>
      <c r="E149" s="10">
        <f t="shared" si="39"/>
        <v>462790300</v>
      </c>
      <c r="F149" s="10">
        <f t="shared" si="41"/>
        <v>0</v>
      </c>
      <c r="G149" s="10">
        <f>G109+G119+G129+G139</f>
        <v>419109900</v>
      </c>
      <c r="H149" s="10">
        <f t="shared" ref="H149:I153" si="42">H109+H119+H129+H139</f>
        <v>0</v>
      </c>
      <c r="I149" s="10">
        <f t="shared" si="42"/>
        <v>43680400</v>
      </c>
    </row>
    <row r="150" spans="1:9" ht="17.100000000000001" customHeight="1" x14ac:dyDescent="0.25">
      <c r="A150" s="88"/>
      <c r="B150" s="91"/>
      <c r="C150" s="90"/>
      <c r="D150" s="13">
        <v>2024</v>
      </c>
      <c r="E150" s="10">
        <f t="shared" si="39"/>
        <v>571368895.90999997</v>
      </c>
      <c r="F150" s="10">
        <f t="shared" si="41"/>
        <v>0</v>
      </c>
      <c r="G150" s="10">
        <f>G110+G120+G130+G140</f>
        <v>508128900</v>
      </c>
      <c r="H150" s="10">
        <f t="shared" si="42"/>
        <v>0</v>
      </c>
      <c r="I150" s="10">
        <f t="shared" si="42"/>
        <v>63239995.909999996</v>
      </c>
    </row>
    <row r="151" spans="1:9" ht="17.100000000000001" customHeight="1" x14ac:dyDescent="0.25">
      <c r="A151" s="88"/>
      <c r="B151" s="91"/>
      <c r="C151" s="90"/>
      <c r="D151" s="13">
        <v>2025</v>
      </c>
      <c r="E151" s="10">
        <f>F151+G151+H151+I151</f>
        <v>273427101.07999998</v>
      </c>
      <c r="F151" s="10">
        <f t="shared" si="41"/>
        <v>0</v>
      </c>
      <c r="G151" s="10">
        <f>G111+G121+G131+G141</f>
        <v>250000000</v>
      </c>
      <c r="H151" s="10">
        <f t="shared" si="42"/>
        <v>0</v>
      </c>
      <c r="I151" s="10">
        <f t="shared" si="42"/>
        <v>23427101.079999998</v>
      </c>
    </row>
    <row r="152" spans="1:9" ht="17.100000000000001" customHeight="1" x14ac:dyDescent="0.25">
      <c r="A152" s="88"/>
      <c r="B152" s="91"/>
      <c r="C152" s="90"/>
      <c r="D152" s="13">
        <v>2026</v>
      </c>
      <c r="E152" s="10">
        <f>F152+G152+H152+I152</f>
        <v>280898876.41000003</v>
      </c>
      <c r="F152" s="10">
        <f t="shared" si="41"/>
        <v>0</v>
      </c>
      <c r="G152" s="10">
        <f t="shared" si="41"/>
        <v>250000000</v>
      </c>
      <c r="H152" s="10">
        <f t="shared" si="42"/>
        <v>0</v>
      </c>
      <c r="I152" s="10">
        <f t="shared" si="42"/>
        <v>30898876.41</v>
      </c>
    </row>
    <row r="153" spans="1:9" ht="17.100000000000001" customHeight="1" x14ac:dyDescent="0.25">
      <c r="A153" s="92"/>
      <c r="B153" s="93"/>
      <c r="C153" s="94"/>
      <c r="D153" s="13">
        <v>2027</v>
      </c>
      <c r="E153" s="10">
        <f>F153+G153+H153+I153</f>
        <v>30898876.41</v>
      </c>
      <c r="F153" s="10">
        <f t="shared" si="41"/>
        <v>0</v>
      </c>
      <c r="G153" s="10">
        <f t="shared" si="41"/>
        <v>0</v>
      </c>
      <c r="H153" s="10">
        <f t="shared" si="42"/>
        <v>0</v>
      </c>
      <c r="I153" s="10">
        <f t="shared" si="42"/>
        <v>30898876.41</v>
      </c>
    </row>
    <row r="154" spans="1:9" ht="27" customHeight="1" x14ac:dyDescent="0.25">
      <c r="A154" s="9">
        <v>4</v>
      </c>
      <c r="B154" s="64" t="s">
        <v>24</v>
      </c>
      <c r="C154" s="116"/>
      <c r="D154" s="116"/>
      <c r="E154" s="116"/>
      <c r="F154" s="116"/>
      <c r="G154" s="116"/>
      <c r="H154" s="116"/>
      <c r="I154" s="117"/>
    </row>
    <row r="155" spans="1:9" ht="17.100000000000001" customHeight="1" x14ac:dyDescent="0.25">
      <c r="A155" s="59">
        <v>1</v>
      </c>
      <c r="B155" s="39" t="s">
        <v>82</v>
      </c>
      <c r="C155" s="29" t="s">
        <v>50</v>
      </c>
      <c r="D155" s="12" t="s">
        <v>5</v>
      </c>
      <c r="E155" s="10">
        <f>F155+G155+H155+I155</f>
        <v>504425.07</v>
      </c>
      <c r="F155" s="10">
        <f>SUM(F156:F164)</f>
        <v>0</v>
      </c>
      <c r="G155" s="10">
        <f t="shared" ref="G155:I155" si="43">SUM(G156:G164)</f>
        <v>331907.83</v>
      </c>
      <c r="H155" s="10">
        <f t="shared" si="43"/>
        <v>0</v>
      </c>
      <c r="I155" s="10">
        <f t="shared" si="43"/>
        <v>172517.24</v>
      </c>
    </row>
    <row r="156" spans="1:9" ht="17.100000000000001" customHeight="1" x14ac:dyDescent="0.25">
      <c r="A156" s="129"/>
      <c r="B156" s="112"/>
      <c r="C156" s="30"/>
      <c r="D156" s="13">
        <v>2019</v>
      </c>
      <c r="E156" s="10">
        <f>F156+G156+H156+I156</f>
        <v>504425.07</v>
      </c>
      <c r="F156" s="10">
        <v>0</v>
      </c>
      <c r="G156" s="10">
        <v>331907.83</v>
      </c>
      <c r="H156" s="10">
        <v>0</v>
      </c>
      <c r="I156" s="10">
        <v>172517.24</v>
      </c>
    </row>
    <row r="157" spans="1:9" ht="17.100000000000001" customHeight="1" x14ac:dyDescent="0.25">
      <c r="A157" s="129"/>
      <c r="B157" s="112"/>
      <c r="C157" s="30"/>
      <c r="D157" s="13">
        <v>2020</v>
      </c>
      <c r="E157" s="10">
        <f t="shared" ref="E157:E161" si="44">F157+G157+H157+I157</f>
        <v>0</v>
      </c>
      <c r="F157" s="10">
        <v>0</v>
      </c>
      <c r="G157" s="10">
        <v>0</v>
      </c>
      <c r="H157" s="10">
        <v>0</v>
      </c>
      <c r="I157" s="10">
        <v>0</v>
      </c>
    </row>
    <row r="158" spans="1:9" ht="17.100000000000001" customHeight="1" x14ac:dyDescent="0.25">
      <c r="A158" s="129"/>
      <c r="B158" s="112"/>
      <c r="C158" s="30"/>
      <c r="D158" s="13">
        <v>2021</v>
      </c>
      <c r="E158" s="10">
        <f t="shared" si="44"/>
        <v>0</v>
      </c>
      <c r="F158" s="10">
        <v>0</v>
      </c>
      <c r="G158" s="10">
        <v>0</v>
      </c>
      <c r="H158" s="10">
        <v>0</v>
      </c>
      <c r="I158" s="10">
        <v>0</v>
      </c>
    </row>
    <row r="159" spans="1:9" ht="17.100000000000001" customHeight="1" x14ac:dyDescent="0.25">
      <c r="A159" s="129"/>
      <c r="B159" s="112"/>
      <c r="C159" s="30"/>
      <c r="D159" s="13">
        <v>2022</v>
      </c>
      <c r="E159" s="10">
        <f t="shared" si="44"/>
        <v>0</v>
      </c>
      <c r="F159" s="10">
        <v>0</v>
      </c>
      <c r="G159" s="10">
        <v>0</v>
      </c>
      <c r="H159" s="10">
        <v>0</v>
      </c>
      <c r="I159" s="10">
        <v>0</v>
      </c>
    </row>
    <row r="160" spans="1:9" ht="17.100000000000001" customHeight="1" x14ac:dyDescent="0.25">
      <c r="A160" s="129"/>
      <c r="B160" s="112"/>
      <c r="C160" s="30"/>
      <c r="D160" s="13">
        <v>2023</v>
      </c>
      <c r="E160" s="10">
        <f t="shared" si="44"/>
        <v>0</v>
      </c>
      <c r="F160" s="10">
        <v>0</v>
      </c>
      <c r="G160" s="10">
        <v>0</v>
      </c>
      <c r="H160" s="10">
        <v>0</v>
      </c>
      <c r="I160" s="10">
        <v>0</v>
      </c>
    </row>
    <row r="161" spans="1:9" ht="17.100000000000001" customHeight="1" x14ac:dyDescent="0.25">
      <c r="A161" s="129"/>
      <c r="B161" s="112"/>
      <c r="C161" s="30"/>
      <c r="D161" s="13">
        <v>2024</v>
      </c>
      <c r="E161" s="10">
        <f t="shared" si="44"/>
        <v>0</v>
      </c>
      <c r="F161" s="10">
        <v>0</v>
      </c>
      <c r="G161" s="10">
        <v>0</v>
      </c>
      <c r="H161" s="10">
        <v>0</v>
      </c>
      <c r="I161" s="10">
        <v>0</v>
      </c>
    </row>
    <row r="162" spans="1:9" ht="17.100000000000001" customHeight="1" x14ac:dyDescent="0.25">
      <c r="A162" s="129"/>
      <c r="B162" s="24"/>
      <c r="C162" s="30"/>
      <c r="D162" s="13">
        <v>2025</v>
      </c>
      <c r="E162" s="10">
        <f>F162+G162+H162+I162</f>
        <v>0</v>
      </c>
      <c r="F162" s="10">
        <v>0</v>
      </c>
      <c r="G162" s="10">
        <v>0</v>
      </c>
      <c r="H162" s="10">
        <v>0</v>
      </c>
      <c r="I162" s="10">
        <v>0</v>
      </c>
    </row>
    <row r="163" spans="1:9" ht="17.100000000000001" customHeight="1" x14ac:dyDescent="0.25">
      <c r="A163" s="129"/>
      <c r="B163" s="24"/>
      <c r="C163" s="30"/>
      <c r="D163" s="13">
        <v>2026</v>
      </c>
      <c r="E163" s="10">
        <f>F163+G163+H163+I163</f>
        <v>0</v>
      </c>
      <c r="F163" s="10">
        <v>0</v>
      </c>
      <c r="G163" s="10">
        <v>0</v>
      </c>
      <c r="H163" s="10">
        <v>0</v>
      </c>
      <c r="I163" s="10">
        <v>0</v>
      </c>
    </row>
    <row r="164" spans="1:9" ht="17.100000000000001" customHeight="1" x14ac:dyDescent="0.25">
      <c r="A164" s="129"/>
      <c r="B164" s="24"/>
      <c r="C164" s="31"/>
      <c r="D164" s="13">
        <v>2027</v>
      </c>
      <c r="E164" s="10">
        <f>F164+G164+H164+I164</f>
        <v>0</v>
      </c>
      <c r="F164" s="10">
        <v>0</v>
      </c>
      <c r="G164" s="10">
        <v>0</v>
      </c>
      <c r="H164" s="10">
        <v>0</v>
      </c>
      <c r="I164" s="10">
        <v>0</v>
      </c>
    </row>
    <row r="165" spans="1:9" ht="17.100000000000001" customHeight="1" x14ac:dyDescent="0.25">
      <c r="A165" s="129"/>
      <c r="B165" s="24"/>
      <c r="C165" s="29" t="s">
        <v>51</v>
      </c>
      <c r="D165" s="13" t="s">
        <v>5</v>
      </c>
      <c r="E165" s="10">
        <f>F165+G165+H165+I165</f>
        <v>3584247.22</v>
      </c>
      <c r="F165" s="10">
        <f>SUM(F166:F174)</f>
        <v>0</v>
      </c>
      <c r="G165" s="10">
        <f t="shared" ref="G165:I165" si="45">SUM(G166:G174)</f>
        <v>3225822.24</v>
      </c>
      <c r="H165" s="10">
        <f t="shared" si="45"/>
        <v>0</v>
      </c>
      <c r="I165" s="10">
        <f t="shared" si="45"/>
        <v>358424.98</v>
      </c>
    </row>
    <row r="166" spans="1:9" ht="17.100000000000001" customHeight="1" x14ac:dyDescent="0.25">
      <c r="A166" s="129"/>
      <c r="B166" s="24"/>
      <c r="C166" s="32"/>
      <c r="D166" s="13">
        <v>2019</v>
      </c>
      <c r="E166" s="10">
        <f>F166+G166+H166+I166</f>
        <v>0</v>
      </c>
      <c r="F166" s="10">
        <v>0</v>
      </c>
      <c r="G166" s="10">
        <v>0</v>
      </c>
      <c r="H166" s="10">
        <v>0</v>
      </c>
      <c r="I166" s="10">
        <v>0</v>
      </c>
    </row>
    <row r="167" spans="1:9" ht="17.100000000000001" customHeight="1" x14ac:dyDescent="0.25">
      <c r="A167" s="129"/>
      <c r="B167" s="24"/>
      <c r="C167" s="32"/>
      <c r="D167" s="13">
        <v>2020</v>
      </c>
      <c r="E167" s="10">
        <f t="shared" ref="E167:E180" si="46">F167+G167+H167+I167</f>
        <v>0</v>
      </c>
      <c r="F167" s="10">
        <v>0</v>
      </c>
      <c r="G167" s="10">
        <v>0</v>
      </c>
      <c r="H167" s="10">
        <v>0</v>
      </c>
      <c r="I167" s="10">
        <v>0</v>
      </c>
    </row>
    <row r="168" spans="1:9" ht="17.100000000000001" customHeight="1" x14ac:dyDescent="0.25">
      <c r="A168" s="129"/>
      <c r="B168" s="24"/>
      <c r="C168" s="32"/>
      <c r="D168" s="13">
        <v>2021</v>
      </c>
      <c r="E168" s="10">
        <f t="shared" si="46"/>
        <v>2242890.0099999998</v>
      </c>
      <c r="F168" s="10">
        <v>0</v>
      </c>
      <c r="G168" s="10">
        <v>2018601</v>
      </c>
      <c r="H168" s="10">
        <v>0</v>
      </c>
      <c r="I168" s="10">
        <v>224289.01</v>
      </c>
    </row>
    <row r="169" spans="1:9" ht="17.100000000000001" customHeight="1" x14ac:dyDescent="0.25">
      <c r="A169" s="129"/>
      <c r="B169" s="24"/>
      <c r="C169" s="32"/>
      <c r="D169" s="13">
        <v>2022</v>
      </c>
      <c r="E169" s="10">
        <f t="shared" si="46"/>
        <v>1341357.21</v>
      </c>
      <c r="F169" s="10">
        <v>0</v>
      </c>
      <c r="G169" s="10">
        <v>1207221.24</v>
      </c>
      <c r="H169" s="10">
        <v>0</v>
      </c>
      <c r="I169" s="10">
        <v>134135.97</v>
      </c>
    </row>
    <row r="170" spans="1:9" ht="17.100000000000001" customHeight="1" x14ac:dyDescent="0.25">
      <c r="A170" s="129"/>
      <c r="B170" s="24"/>
      <c r="C170" s="32"/>
      <c r="D170" s="13">
        <v>2023</v>
      </c>
      <c r="E170" s="10">
        <f t="shared" si="46"/>
        <v>0</v>
      </c>
      <c r="F170" s="10">
        <v>0</v>
      </c>
      <c r="G170" s="10">
        <v>0</v>
      </c>
      <c r="H170" s="10">
        <v>0</v>
      </c>
      <c r="I170" s="10">
        <v>0</v>
      </c>
    </row>
    <row r="171" spans="1:9" ht="17.100000000000001" customHeight="1" x14ac:dyDescent="0.25">
      <c r="A171" s="129"/>
      <c r="B171" s="24"/>
      <c r="C171" s="32"/>
      <c r="D171" s="13">
        <v>2024</v>
      </c>
      <c r="E171" s="10">
        <f>F171+G171+H171+I171</f>
        <v>0</v>
      </c>
      <c r="F171" s="10">
        <v>0</v>
      </c>
      <c r="G171" s="10">
        <v>0</v>
      </c>
      <c r="H171" s="10">
        <v>0</v>
      </c>
      <c r="I171" s="10">
        <v>0</v>
      </c>
    </row>
    <row r="172" spans="1:9" ht="17.100000000000001" customHeight="1" x14ac:dyDescent="0.25">
      <c r="A172" s="129"/>
      <c r="B172" s="24"/>
      <c r="C172" s="32"/>
      <c r="D172" s="13">
        <v>2025</v>
      </c>
      <c r="E172" s="10">
        <f>F172+G172+H172+I172</f>
        <v>0</v>
      </c>
      <c r="F172" s="10">
        <v>0</v>
      </c>
      <c r="G172" s="10">
        <v>0</v>
      </c>
      <c r="H172" s="10">
        <v>0</v>
      </c>
      <c r="I172" s="10">
        <v>0</v>
      </c>
    </row>
    <row r="173" spans="1:9" ht="17.100000000000001" customHeight="1" x14ac:dyDescent="0.25">
      <c r="A173" s="129"/>
      <c r="B173" s="24"/>
      <c r="C173" s="32"/>
      <c r="D173" s="13">
        <v>2026</v>
      </c>
      <c r="E173" s="10">
        <f>F173+G173+H173+I173</f>
        <v>0</v>
      </c>
      <c r="F173" s="10">
        <v>0</v>
      </c>
      <c r="G173" s="10">
        <v>0</v>
      </c>
      <c r="H173" s="10">
        <v>0</v>
      </c>
      <c r="I173" s="10">
        <v>0</v>
      </c>
    </row>
    <row r="174" spans="1:9" ht="17.100000000000001" customHeight="1" x14ac:dyDescent="0.25">
      <c r="A174" s="129"/>
      <c r="B174" s="24"/>
      <c r="C174" s="33"/>
      <c r="D174" s="13">
        <v>2027</v>
      </c>
      <c r="E174" s="10">
        <f>F174+G174+H174+I174</f>
        <v>0</v>
      </c>
      <c r="F174" s="10">
        <v>0</v>
      </c>
      <c r="G174" s="10">
        <v>0</v>
      </c>
      <c r="H174" s="10">
        <v>0</v>
      </c>
      <c r="I174" s="10">
        <v>0</v>
      </c>
    </row>
    <row r="175" spans="1:9" ht="17.100000000000001" customHeight="1" x14ac:dyDescent="0.25">
      <c r="A175" s="129"/>
      <c r="B175" s="24"/>
      <c r="C175" s="29" t="s">
        <v>52</v>
      </c>
      <c r="D175" s="13" t="s">
        <v>5</v>
      </c>
      <c r="E175" s="10">
        <f t="shared" si="46"/>
        <v>12394689.879999997</v>
      </c>
      <c r="F175" s="10">
        <f>SUM(F176:F184)</f>
        <v>0</v>
      </c>
      <c r="G175" s="10">
        <f t="shared" ref="G175:I175" si="47">SUM(G176:G184)</f>
        <v>11146515.779999997</v>
      </c>
      <c r="H175" s="10">
        <f t="shared" si="47"/>
        <v>0</v>
      </c>
      <c r="I175" s="10">
        <f t="shared" si="47"/>
        <v>1248174.0999999999</v>
      </c>
    </row>
    <row r="176" spans="1:9" ht="17.100000000000001" customHeight="1" x14ac:dyDescent="0.25">
      <c r="A176" s="129"/>
      <c r="B176" s="24"/>
      <c r="C176" s="30"/>
      <c r="D176" s="13">
        <v>2019</v>
      </c>
      <c r="E176" s="10">
        <f t="shared" si="46"/>
        <v>0</v>
      </c>
      <c r="F176" s="10">
        <v>0</v>
      </c>
      <c r="G176" s="10">
        <v>0</v>
      </c>
      <c r="H176" s="10">
        <v>0</v>
      </c>
      <c r="I176" s="10">
        <v>0</v>
      </c>
    </row>
    <row r="177" spans="1:9" ht="17.100000000000001" customHeight="1" x14ac:dyDescent="0.25">
      <c r="A177" s="129"/>
      <c r="B177" s="24"/>
      <c r="C177" s="30"/>
      <c r="D177" s="13">
        <v>2020</v>
      </c>
      <c r="E177" s="10">
        <f t="shared" si="46"/>
        <v>9855433.9199999999</v>
      </c>
      <c r="F177" s="10">
        <v>0</v>
      </c>
      <c r="G177" s="10">
        <v>8869872.7899999991</v>
      </c>
      <c r="H177" s="10">
        <v>0</v>
      </c>
      <c r="I177" s="10">
        <v>985561.13</v>
      </c>
    </row>
    <row r="178" spans="1:9" ht="17.100000000000001" customHeight="1" x14ac:dyDescent="0.25">
      <c r="A178" s="129"/>
      <c r="B178" s="24"/>
      <c r="C178" s="30"/>
      <c r="D178" s="13">
        <v>2021</v>
      </c>
      <c r="E178" s="10">
        <f t="shared" si="46"/>
        <v>1159479.29</v>
      </c>
      <c r="F178" s="10">
        <v>0</v>
      </c>
      <c r="G178" s="10">
        <v>1043531.36</v>
      </c>
      <c r="H178" s="10">
        <v>0</v>
      </c>
      <c r="I178" s="10">
        <v>115947.93</v>
      </c>
    </row>
    <row r="179" spans="1:9" ht="17.100000000000001" customHeight="1" x14ac:dyDescent="0.25">
      <c r="A179" s="129"/>
      <c r="B179" s="24"/>
      <c r="C179" s="30"/>
      <c r="D179" s="13">
        <v>2022</v>
      </c>
      <c r="E179" s="10">
        <f t="shared" si="46"/>
        <v>511050.57</v>
      </c>
      <c r="F179" s="10">
        <v>0</v>
      </c>
      <c r="G179" s="10">
        <v>459945.42</v>
      </c>
      <c r="H179" s="10">
        <v>0</v>
      </c>
      <c r="I179" s="10">
        <v>51105.15</v>
      </c>
    </row>
    <row r="180" spans="1:9" ht="17.100000000000001" customHeight="1" x14ac:dyDescent="0.25">
      <c r="A180" s="129"/>
      <c r="B180" s="24"/>
      <c r="C180" s="30"/>
      <c r="D180" s="13">
        <v>2023</v>
      </c>
      <c r="E180" s="10">
        <f t="shared" si="46"/>
        <v>868726.1</v>
      </c>
      <c r="F180" s="10">
        <v>0</v>
      </c>
      <c r="G180" s="10">
        <v>773166.21</v>
      </c>
      <c r="H180" s="10">
        <v>0</v>
      </c>
      <c r="I180" s="10">
        <v>95559.89</v>
      </c>
    </row>
    <row r="181" spans="1:9" ht="17.100000000000001" customHeight="1" x14ac:dyDescent="0.25">
      <c r="A181" s="129"/>
      <c r="B181" s="24"/>
      <c r="C181" s="30"/>
      <c r="D181" s="13">
        <v>2024</v>
      </c>
      <c r="E181" s="10">
        <f>F181+G181+H181+I181</f>
        <v>0</v>
      </c>
      <c r="F181" s="10">
        <v>0</v>
      </c>
      <c r="G181" s="10">
        <v>0</v>
      </c>
      <c r="H181" s="10">
        <v>0</v>
      </c>
      <c r="I181" s="10">
        <v>0</v>
      </c>
    </row>
    <row r="182" spans="1:9" ht="17.100000000000001" customHeight="1" x14ac:dyDescent="0.25">
      <c r="A182" s="129"/>
      <c r="B182" s="24"/>
      <c r="C182" s="30"/>
      <c r="D182" s="13">
        <v>2025</v>
      </c>
      <c r="E182" s="10">
        <f>F182+G182+H182+I182</f>
        <v>0</v>
      </c>
      <c r="F182" s="10">
        <v>0</v>
      </c>
      <c r="G182" s="10">
        <v>0</v>
      </c>
      <c r="H182" s="10">
        <v>0</v>
      </c>
      <c r="I182" s="10">
        <v>0</v>
      </c>
    </row>
    <row r="183" spans="1:9" ht="17.100000000000001" customHeight="1" x14ac:dyDescent="0.25">
      <c r="A183" s="129"/>
      <c r="B183" s="24"/>
      <c r="C183" s="30"/>
      <c r="D183" s="13">
        <v>2026</v>
      </c>
      <c r="E183" s="10">
        <f>F183+G183+H183+I183</f>
        <v>0</v>
      </c>
      <c r="F183" s="10">
        <v>0</v>
      </c>
      <c r="G183" s="10">
        <v>0</v>
      </c>
      <c r="H183" s="10">
        <v>0</v>
      </c>
      <c r="I183" s="10">
        <v>0</v>
      </c>
    </row>
    <row r="184" spans="1:9" ht="17.100000000000001" customHeight="1" x14ac:dyDescent="0.25">
      <c r="A184" s="129"/>
      <c r="B184" s="24"/>
      <c r="C184" s="31"/>
      <c r="D184" s="13">
        <v>2027</v>
      </c>
      <c r="E184" s="10">
        <f>F184+G184+H184+I184</f>
        <v>0</v>
      </c>
      <c r="F184" s="10">
        <v>0</v>
      </c>
      <c r="G184" s="10">
        <v>0</v>
      </c>
      <c r="H184" s="10">
        <v>0</v>
      </c>
      <c r="I184" s="10">
        <v>0</v>
      </c>
    </row>
    <row r="185" spans="1:9" ht="17.100000000000001" customHeight="1" x14ac:dyDescent="0.25">
      <c r="A185" s="129"/>
      <c r="B185" s="24"/>
      <c r="C185" s="29" t="s">
        <v>53</v>
      </c>
      <c r="D185" s="13" t="s">
        <v>5</v>
      </c>
      <c r="E185" s="10">
        <f>F185+G185+H185+I185</f>
        <v>583800</v>
      </c>
      <c r="F185" s="10">
        <f>SUM(F186:F194)</f>
        <v>0</v>
      </c>
      <c r="G185" s="10">
        <f t="shared" ref="G185:I185" si="48">SUM(G186:G194)</f>
        <v>507905.98</v>
      </c>
      <c r="H185" s="10">
        <f t="shared" si="48"/>
        <v>0</v>
      </c>
      <c r="I185" s="10">
        <f t="shared" si="48"/>
        <v>75894.02</v>
      </c>
    </row>
    <row r="186" spans="1:9" ht="17.100000000000001" customHeight="1" x14ac:dyDescent="0.25">
      <c r="A186" s="129"/>
      <c r="B186" s="24"/>
      <c r="C186" s="30"/>
      <c r="D186" s="13">
        <v>2019</v>
      </c>
      <c r="E186" s="10">
        <f t="shared" ref="E186:E194" si="49">F186+G186+H186+I186</f>
        <v>583800</v>
      </c>
      <c r="F186" s="10">
        <v>0</v>
      </c>
      <c r="G186" s="10">
        <v>507905.98</v>
      </c>
      <c r="H186" s="10">
        <v>0</v>
      </c>
      <c r="I186" s="10">
        <v>75894.02</v>
      </c>
    </row>
    <row r="187" spans="1:9" ht="17.100000000000001" customHeight="1" x14ac:dyDescent="0.25">
      <c r="A187" s="129"/>
      <c r="B187" s="24"/>
      <c r="C187" s="30"/>
      <c r="D187" s="13">
        <v>2020</v>
      </c>
      <c r="E187" s="10">
        <f t="shared" si="49"/>
        <v>0</v>
      </c>
      <c r="F187" s="10">
        <v>0</v>
      </c>
      <c r="G187" s="10">
        <v>0</v>
      </c>
      <c r="H187" s="10">
        <v>0</v>
      </c>
      <c r="I187" s="10">
        <v>0</v>
      </c>
    </row>
    <row r="188" spans="1:9" ht="17.100000000000001" customHeight="1" x14ac:dyDescent="0.25">
      <c r="A188" s="129"/>
      <c r="B188" s="24"/>
      <c r="C188" s="30"/>
      <c r="D188" s="13">
        <v>2021</v>
      </c>
      <c r="E188" s="10">
        <f t="shared" si="49"/>
        <v>0</v>
      </c>
      <c r="F188" s="10">
        <v>0</v>
      </c>
      <c r="G188" s="10">
        <v>0</v>
      </c>
      <c r="H188" s="10">
        <v>0</v>
      </c>
      <c r="I188" s="10">
        <v>0</v>
      </c>
    </row>
    <row r="189" spans="1:9" ht="17.100000000000001" customHeight="1" x14ac:dyDescent="0.25">
      <c r="A189" s="129"/>
      <c r="B189" s="24"/>
      <c r="C189" s="30"/>
      <c r="D189" s="13">
        <v>2022</v>
      </c>
      <c r="E189" s="10">
        <f t="shared" si="49"/>
        <v>0</v>
      </c>
      <c r="F189" s="10">
        <v>0</v>
      </c>
      <c r="G189" s="10">
        <v>0</v>
      </c>
      <c r="H189" s="10">
        <v>0</v>
      </c>
      <c r="I189" s="10">
        <v>0</v>
      </c>
    </row>
    <row r="190" spans="1:9" ht="17.100000000000001" customHeight="1" x14ac:dyDescent="0.25">
      <c r="A190" s="129"/>
      <c r="B190" s="24"/>
      <c r="C190" s="30"/>
      <c r="D190" s="13">
        <v>2023</v>
      </c>
      <c r="E190" s="10">
        <f t="shared" si="49"/>
        <v>0</v>
      </c>
      <c r="F190" s="10">
        <v>0</v>
      </c>
      <c r="G190" s="10">
        <v>0</v>
      </c>
      <c r="H190" s="10">
        <v>0</v>
      </c>
      <c r="I190" s="10">
        <v>0</v>
      </c>
    </row>
    <row r="191" spans="1:9" ht="17.100000000000001" customHeight="1" x14ac:dyDescent="0.25">
      <c r="A191" s="129"/>
      <c r="B191" s="24"/>
      <c r="C191" s="30"/>
      <c r="D191" s="13">
        <v>2024</v>
      </c>
      <c r="E191" s="10">
        <f t="shared" si="49"/>
        <v>0</v>
      </c>
      <c r="F191" s="10">
        <v>0</v>
      </c>
      <c r="G191" s="10">
        <v>0</v>
      </c>
      <c r="H191" s="10">
        <v>0</v>
      </c>
      <c r="I191" s="10">
        <v>0</v>
      </c>
    </row>
    <row r="192" spans="1:9" ht="17.100000000000001" customHeight="1" x14ac:dyDescent="0.25">
      <c r="A192" s="129"/>
      <c r="B192" s="24"/>
      <c r="C192" s="30"/>
      <c r="D192" s="13">
        <v>2025</v>
      </c>
      <c r="E192" s="10">
        <f t="shared" ref="E192:E193" si="50">F192+G192+H192+I192</f>
        <v>0</v>
      </c>
      <c r="F192" s="10">
        <v>0</v>
      </c>
      <c r="G192" s="10">
        <v>0</v>
      </c>
      <c r="H192" s="10">
        <v>0</v>
      </c>
      <c r="I192" s="10">
        <v>0</v>
      </c>
    </row>
    <row r="193" spans="1:9" ht="17.100000000000001" customHeight="1" x14ac:dyDescent="0.25">
      <c r="A193" s="129"/>
      <c r="B193" s="24"/>
      <c r="C193" s="30"/>
      <c r="D193" s="13">
        <v>2026</v>
      </c>
      <c r="E193" s="10">
        <f t="shared" si="50"/>
        <v>0</v>
      </c>
      <c r="F193" s="10">
        <v>0</v>
      </c>
      <c r="G193" s="10">
        <v>0</v>
      </c>
      <c r="H193" s="10">
        <v>0</v>
      </c>
      <c r="I193" s="10">
        <v>0</v>
      </c>
    </row>
    <row r="194" spans="1:9" ht="17.100000000000001" customHeight="1" x14ac:dyDescent="0.25">
      <c r="A194" s="129"/>
      <c r="B194" s="24"/>
      <c r="C194" s="31"/>
      <c r="D194" s="13">
        <v>2027</v>
      </c>
      <c r="E194" s="10">
        <f t="shared" si="49"/>
        <v>0</v>
      </c>
      <c r="F194" s="10">
        <v>0</v>
      </c>
      <c r="G194" s="10">
        <v>0</v>
      </c>
      <c r="H194" s="10">
        <v>0</v>
      </c>
      <c r="I194" s="10">
        <v>0</v>
      </c>
    </row>
    <row r="195" spans="1:9" ht="17.100000000000001" customHeight="1" x14ac:dyDescent="0.25">
      <c r="A195" s="129"/>
      <c r="B195" s="24"/>
      <c r="C195" s="29" t="s">
        <v>54</v>
      </c>
      <c r="D195" s="13" t="s">
        <v>5</v>
      </c>
      <c r="E195" s="10">
        <f>F195+G195+H195+I195</f>
        <v>9618835</v>
      </c>
      <c r="F195" s="10">
        <f>SUM(F196:F204)</f>
        <v>0</v>
      </c>
      <c r="G195" s="10">
        <f t="shared" ref="G195:I195" si="51">SUM(G196:G204)</f>
        <v>8368386.1200000001</v>
      </c>
      <c r="H195" s="10">
        <f t="shared" si="51"/>
        <v>0</v>
      </c>
      <c r="I195" s="10">
        <f t="shared" si="51"/>
        <v>1250448.8799999999</v>
      </c>
    </row>
    <row r="196" spans="1:9" ht="17.100000000000001" customHeight="1" x14ac:dyDescent="0.25">
      <c r="A196" s="129"/>
      <c r="B196" s="24"/>
      <c r="C196" s="30"/>
      <c r="D196" s="13">
        <v>2019</v>
      </c>
      <c r="E196" s="10">
        <f t="shared" ref="E196:E201" si="52">F196+G196+H196+I196</f>
        <v>9618835</v>
      </c>
      <c r="F196" s="10">
        <v>0</v>
      </c>
      <c r="G196" s="10">
        <v>8368386.1200000001</v>
      </c>
      <c r="H196" s="10">
        <v>0</v>
      </c>
      <c r="I196" s="10">
        <v>1250448.8799999999</v>
      </c>
    </row>
    <row r="197" spans="1:9" ht="17.100000000000001" customHeight="1" x14ac:dyDescent="0.25">
      <c r="A197" s="129"/>
      <c r="B197" s="24"/>
      <c r="C197" s="30"/>
      <c r="D197" s="13">
        <v>2020</v>
      </c>
      <c r="E197" s="10">
        <f t="shared" si="52"/>
        <v>0</v>
      </c>
      <c r="F197" s="10">
        <v>0</v>
      </c>
      <c r="G197" s="10">
        <v>0</v>
      </c>
      <c r="H197" s="10">
        <v>0</v>
      </c>
      <c r="I197" s="10">
        <v>0</v>
      </c>
    </row>
    <row r="198" spans="1:9" ht="17.100000000000001" customHeight="1" x14ac:dyDescent="0.25">
      <c r="A198" s="129"/>
      <c r="B198" s="24"/>
      <c r="C198" s="30"/>
      <c r="D198" s="13">
        <v>2021</v>
      </c>
      <c r="E198" s="10">
        <f t="shared" si="52"/>
        <v>0</v>
      </c>
      <c r="F198" s="10">
        <v>0</v>
      </c>
      <c r="G198" s="10">
        <v>0</v>
      </c>
      <c r="H198" s="10">
        <v>0</v>
      </c>
      <c r="I198" s="10">
        <v>0</v>
      </c>
    </row>
    <row r="199" spans="1:9" ht="17.100000000000001" customHeight="1" x14ac:dyDescent="0.25">
      <c r="A199" s="129"/>
      <c r="B199" s="24"/>
      <c r="C199" s="30"/>
      <c r="D199" s="13">
        <v>2022</v>
      </c>
      <c r="E199" s="10">
        <f t="shared" si="52"/>
        <v>0</v>
      </c>
      <c r="F199" s="10">
        <v>0</v>
      </c>
      <c r="G199" s="10">
        <v>0</v>
      </c>
      <c r="H199" s="10">
        <v>0</v>
      </c>
      <c r="I199" s="10">
        <v>0</v>
      </c>
    </row>
    <row r="200" spans="1:9" ht="17.100000000000001" customHeight="1" x14ac:dyDescent="0.25">
      <c r="A200" s="129"/>
      <c r="B200" s="24"/>
      <c r="C200" s="30"/>
      <c r="D200" s="13">
        <v>2023</v>
      </c>
      <c r="E200" s="10">
        <f t="shared" si="52"/>
        <v>0</v>
      </c>
      <c r="F200" s="10">
        <v>0</v>
      </c>
      <c r="G200" s="10">
        <v>0</v>
      </c>
      <c r="H200" s="10">
        <v>0</v>
      </c>
      <c r="I200" s="10">
        <v>0</v>
      </c>
    </row>
    <row r="201" spans="1:9" ht="17.100000000000001" customHeight="1" x14ac:dyDescent="0.25">
      <c r="A201" s="129"/>
      <c r="B201" s="24"/>
      <c r="C201" s="30"/>
      <c r="D201" s="13">
        <v>2024</v>
      </c>
      <c r="E201" s="10">
        <f t="shared" si="52"/>
        <v>0</v>
      </c>
      <c r="F201" s="10">
        <v>0</v>
      </c>
      <c r="G201" s="10">
        <v>0</v>
      </c>
      <c r="H201" s="10">
        <v>0</v>
      </c>
      <c r="I201" s="10">
        <v>0</v>
      </c>
    </row>
    <row r="202" spans="1:9" ht="17.100000000000001" customHeight="1" x14ac:dyDescent="0.25">
      <c r="A202" s="129"/>
      <c r="B202" s="24"/>
      <c r="C202" s="30"/>
      <c r="D202" s="13">
        <v>2025</v>
      </c>
      <c r="E202" s="10">
        <f>F202+G202+H202+I202</f>
        <v>0</v>
      </c>
      <c r="F202" s="10">
        <v>0</v>
      </c>
      <c r="G202" s="10">
        <v>0</v>
      </c>
      <c r="H202" s="10">
        <v>0</v>
      </c>
      <c r="I202" s="10">
        <v>0</v>
      </c>
    </row>
    <row r="203" spans="1:9" ht="17.100000000000001" customHeight="1" x14ac:dyDescent="0.25">
      <c r="A203" s="129"/>
      <c r="B203" s="24"/>
      <c r="C203" s="30"/>
      <c r="D203" s="13">
        <v>2026</v>
      </c>
      <c r="E203" s="10">
        <f>F203+G203+H203+I203</f>
        <v>0</v>
      </c>
      <c r="F203" s="10">
        <v>0</v>
      </c>
      <c r="G203" s="10">
        <v>0</v>
      </c>
      <c r="H203" s="10">
        <v>0</v>
      </c>
      <c r="I203" s="10">
        <v>0</v>
      </c>
    </row>
    <row r="204" spans="1:9" ht="17.100000000000001" customHeight="1" x14ac:dyDescent="0.25">
      <c r="A204" s="129"/>
      <c r="B204" s="24"/>
      <c r="C204" s="31"/>
      <c r="D204" s="13">
        <v>2027</v>
      </c>
      <c r="E204" s="10">
        <f>F204+G204+H204+I204</f>
        <v>0</v>
      </c>
      <c r="F204" s="10">
        <v>0</v>
      </c>
      <c r="G204" s="10">
        <v>0</v>
      </c>
      <c r="H204" s="10">
        <v>0</v>
      </c>
      <c r="I204" s="10">
        <v>0</v>
      </c>
    </row>
    <row r="205" spans="1:9" ht="17.100000000000001" customHeight="1" x14ac:dyDescent="0.25">
      <c r="A205" s="129"/>
      <c r="B205" s="24"/>
      <c r="C205" s="29" t="s">
        <v>55</v>
      </c>
      <c r="D205" s="13" t="s">
        <v>5</v>
      </c>
      <c r="E205" s="10">
        <f t="shared" ref="E205:E211" si="53">F205+G205+H205+I205</f>
        <v>46200</v>
      </c>
      <c r="F205" s="10">
        <f>SUM(F206:F214)</f>
        <v>0</v>
      </c>
      <c r="G205" s="10">
        <f t="shared" ref="G205:I205" si="54">SUM(G206:G214)</f>
        <v>40194</v>
      </c>
      <c r="H205" s="10">
        <f t="shared" si="54"/>
        <v>0</v>
      </c>
      <c r="I205" s="10">
        <f t="shared" si="54"/>
        <v>6006</v>
      </c>
    </row>
    <row r="206" spans="1:9" ht="17.100000000000001" customHeight="1" x14ac:dyDescent="0.25">
      <c r="A206" s="129"/>
      <c r="B206" s="24"/>
      <c r="C206" s="30"/>
      <c r="D206" s="13">
        <v>2019</v>
      </c>
      <c r="E206" s="10">
        <f t="shared" si="53"/>
        <v>46200</v>
      </c>
      <c r="F206" s="10">
        <v>0</v>
      </c>
      <c r="G206" s="10">
        <v>40194</v>
      </c>
      <c r="H206" s="10">
        <v>0</v>
      </c>
      <c r="I206" s="10">
        <v>6006</v>
      </c>
    </row>
    <row r="207" spans="1:9" ht="17.100000000000001" customHeight="1" x14ac:dyDescent="0.25">
      <c r="A207" s="129"/>
      <c r="B207" s="24"/>
      <c r="C207" s="30"/>
      <c r="D207" s="13">
        <v>2020</v>
      </c>
      <c r="E207" s="10">
        <f t="shared" si="53"/>
        <v>0</v>
      </c>
      <c r="F207" s="10">
        <v>0</v>
      </c>
      <c r="G207" s="10">
        <v>0</v>
      </c>
      <c r="H207" s="10">
        <v>0</v>
      </c>
      <c r="I207" s="10">
        <v>0</v>
      </c>
    </row>
    <row r="208" spans="1:9" ht="17.100000000000001" customHeight="1" x14ac:dyDescent="0.25">
      <c r="A208" s="129"/>
      <c r="B208" s="24"/>
      <c r="C208" s="30"/>
      <c r="D208" s="13">
        <v>2021</v>
      </c>
      <c r="E208" s="10">
        <f t="shared" si="53"/>
        <v>0</v>
      </c>
      <c r="F208" s="10">
        <v>0</v>
      </c>
      <c r="G208" s="10">
        <v>0</v>
      </c>
      <c r="H208" s="10">
        <v>0</v>
      </c>
      <c r="I208" s="10">
        <v>0</v>
      </c>
    </row>
    <row r="209" spans="1:9" ht="17.100000000000001" customHeight="1" x14ac:dyDescent="0.25">
      <c r="A209" s="129"/>
      <c r="B209" s="24"/>
      <c r="C209" s="30"/>
      <c r="D209" s="13">
        <v>2022</v>
      </c>
      <c r="E209" s="10">
        <f t="shared" si="53"/>
        <v>0</v>
      </c>
      <c r="F209" s="10">
        <v>0</v>
      </c>
      <c r="G209" s="10">
        <v>0</v>
      </c>
      <c r="H209" s="10">
        <v>0</v>
      </c>
      <c r="I209" s="10">
        <v>0</v>
      </c>
    </row>
    <row r="210" spans="1:9" ht="17.100000000000001" customHeight="1" x14ac:dyDescent="0.25">
      <c r="A210" s="129"/>
      <c r="B210" s="24"/>
      <c r="C210" s="30"/>
      <c r="D210" s="13">
        <v>2023</v>
      </c>
      <c r="E210" s="10">
        <f t="shared" si="53"/>
        <v>0</v>
      </c>
      <c r="F210" s="10">
        <v>0</v>
      </c>
      <c r="G210" s="10">
        <v>0</v>
      </c>
      <c r="H210" s="10">
        <v>0</v>
      </c>
      <c r="I210" s="10">
        <v>0</v>
      </c>
    </row>
    <row r="211" spans="1:9" ht="17.100000000000001" customHeight="1" x14ac:dyDescent="0.25">
      <c r="A211" s="129"/>
      <c r="B211" s="24"/>
      <c r="C211" s="30"/>
      <c r="D211" s="13">
        <v>2024</v>
      </c>
      <c r="E211" s="10">
        <f t="shared" si="53"/>
        <v>0</v>
      </c>
      <c r="F211" s="10">
        <v>0</v>
      </c>
      <c r="G211" s="10">
        <v>0</v>
      </c>
      <c r="H211" s="10">
        <v>0</v>
      </c>
      <c r="I211" s="10">
        <v>0</v>
      </c>
    </row>
    <row r="212" spans="1:9" ht="17.100000000000001" customHeight="1" x14ac:dyDescent="0.25">
      <c r="A212" s="129"/>
      <c r="B212" s="24"/>
      <c r="C212" s="30"/>
      <c r="D212" s="13">
        <v>2025</v>
      </c>
      <c r="E212" s="10">
        <f>F212+G212+H212+I212</f>
        <v>0</v>
      </c>
      <c r="F212" s="10">
        <v>0</v>
      </c>
      <c r="G212" s="10">
        <v>0</v>
      </c>
      <c r="H212" s="10">
        <v>0</v>
      </c>
      <c r="I212" s="10">
        <v>0</v>
      </c>
    </row>
    <row r="213" spans="1:9" ht="17.100000000000001" customHeight="1" x14ac:dyDescent="0.25">
      <c r="A213" s="129"/>
      <c r="B213" s="24"/>
      <c r="C213" s="30"/>
      <c r="D213" s="13">
        <v>2026</v>
      </c>
      <c r="E213" s="10">
        <f>F213+G213+H213+I213</f>
        <v>0</v>
      </c>
      <c r="F213" s="10">
        <v>0</v>
      </c>
      <c r="G213" s="10">
        <v>0</v>
      </c>
      <c r="H213" s="10">
        <v>0</v>
      </c>
      <c r="I213" s="10">
        <v>0</v>
      </c>
    </row>
    <row r="214" spans="1:9" ht="17.100000000000001" customHeight="1" x14ac:dyDescent="0.25">
      <c r="A214" s="129"/>
      <c r="B214" s="24"/>
      <c r="C214" s="31"/>
      <c r="D214" s="13">
        <v>2027</v>
      </c>
      <c r="E214" s="10">
        <f>F214+G214+H214+I214</f>
        <v>0</v>
      </c>
      <c r="F214" s="10">
        <v>0</v>
      </c>
      <c r="G214" s="10">
        <v>0</v>
      </c>
      <c r="H214" s="10">
        <v>0</v>
      </c>
      <c r="I214" s="10">
        <v>0</v>
      </c>
    </row>
    <row r="215" spans="1:9" ht="17.100000000000001" customHeight="1" x14ac:dyDescent="0.25">
      <c r="A215" s="129"/>
      <c r="B215" s="24"/>
      <c r="C215" s="29" t="s">
        <v>56</v>
      </c>
      <c r="D215" s="13" t="s">
        <v>5</v>
      </c>
      <c r="E215" s="10">
        <f t="shared" ref="E215:E224" si="55">F215+G215+H215+I215</f>
        <v>2086751.27</v>
      </c>
      <c r="F215" s="10">
        <f>SUM(F216:F224)</f>
        <v>0</v>
      </c>
      <c r="G215" s="10">
        <f t="shared" ref="G215:I215" si="56">SUM(G216:G224)</f>
        <v>1878072.6</v>
      </c>
      <c r="H215" s="10">
        <f t="shared" si="56"/>
        <v>0</v>
      </c>
      <c r="I215" s="10">
        <f t="shared" si="56"/>
        <v>208678.66999999998</v>
      </c>
    </row>
    <row r="216" spans="1:9" ht="17.100000000000001" customHeight="1" x14ac:dyDescent="0.25">
      <c r="A216" s="129"/>
      <c r="B216" s="24"/>
      <c r="C216" s="30"/>
      <c r="D216" s="13">
        <v>2019</v>
      </c>
      <c r="E216" s="10">
        <f t="shared" si="55"/>
        <v>0</v>
      </c>
      <c r="F216" s="10">
        <v>0</v>
      </c>
      <c r="G216" s="10">
        <v>0</v>
      </c>
      <c r="H216" s="10">
        <v>0</v>
      </c>
      <c r="I216" s="10">
        <v>0</v>
      </c>
    </row>
    <row r="217" spans="1:9" ht="17.100000000000001" customHeight="1" x14ac:dyDescent="0.25">
      <c r="A217" s="129"/>
      <c r="B217" s="24"/>
      <c r="C217" s="30"/>
      <c r="D217" s="13">
        <v>2020</v>
      </c>
      <c r="E217" s="10">
        <f t="shared" si="55"/>
        <v>1952552.52</v>
      </c>
      <c r="F217" s="10">
        <v>0</v>
      </c>
      <c r="G217" s="10">
        <v>1757293.75</v>
      </c>
      <c r="H217" s="10">
        <v>0</v>
      </c>
      <c r="I217" s="10">
        <v>195258.77</v>
      </c>
    </row>
    <row r="218" spans="1:9" ht="17.100000000000001" customHeight="1" x14ac:dyDescent="0.25">
      <c r="A218" s="129"/>
      <c r="B218" s="24"/>
      <c r="C218" s="30"/>
      <c r="D218" s="13">
        <v>2021</v>
      </c>
      <c r="E218" s="10">
        <f t="shared" si="55"/>
        <v>0</v>
      </c>
      <c r="F218" s="10">
        <v>0</v>
      </c>
      <c r="G218" s="10">
        <v>0</v>
      </c>
      <c r="H218" s="10">
        <v>0</v>
      </c>
      <c r="I218" s="10">
        <v>0</v>
      </c>
    </row>
    <row r="219" spans="1:9" ht="17.100000000000001" customHeight="1" x14ac:dyDescent="0.25">
      <c r="A219" s="129"/>
      <c r="B219" s="24"/>
      <c r="C219" s="30"/>
      <c r="D219" s="13">
        <v>2022</v>
      </c>
      <c r="E219" s="10">
        <f t="shared" si="55"/>
        <v>134198.75</v>
      </c>
      <c r="F219" s="10">
        <v>0</v>
      </c>
      <c r="G219" s="10">
        <v>120778.85</v>
      </c>
      <c r="H219" s="10">
        <v>0</v>
      </c>
      <c r="I219" s="10">
        <v>13419.9</v>
      </c>
    </row>
    <row r="220" spans="1:9" ht="17.100000000000001" customHeight="1" x14ac:dyDescent="0.25">
      <c r="A220" s="129"/>
      <c r="B220" s="24"/>
      <c r="C220" s="30"/>
      <c r="D220" s="13">
        <v>2023</v>
      </c>
      <c r="E220" s="10">
        <f t="shared" si="55"/>
        <v>0</v>
      </c>
      <c r="F220" s="10">
        <v>0</v>
      </c>
      <c r="G220" s="10">
        <v>0</v>
      </c>
      <c r="H220" s="10">
        <v>0</v>
      </c>
      <c r="I220" s="10">
        <v>0</v>
      </c>
    </row>
    <row r="221" spans="1:9" ht="17.100000000000001" customHeight="1" x14ac:dyDescent="0.25">
      <c r="A221" s="129"/>
      <c r="B221" s="24"/>
      <c r="C221" s="30"/>
      <c r="D221" s="13">
        <v>2024</v>
      </c>
      <c r="E221" s="10">
        <f t="shared" si="55"/>
        <v>0</v>
      </c>
      <c r="F221" s="10">
        <v>0</v>
      </c>
      <c r="G221" s="10">
        <v>0</v>
      </c>
      <c r="H221" s="10">
        <v>0</v>
      </c>
      <c r="I221" s="10">
        <v>0</v>
      </c>
    </row>
    <row r="222" spans="1:9" ht="17.100000000000001" customHeight="1" x14ac:dyDescent="0.25">
      <c r="A222" s="129"/>
      <c r="B222" s="24"/>
      <c r="C222" s="30"/>
      <c r="D222" s="13">
        <v>2025</v>
      </c>
      <c r="E222" s="10">
        <f t="shared" ref="E222:E223" si="57">F222+G222+H222+I222</f>
        <v>0</v>
      </c>
      <c r="F222" s="10">
        <v>0</v>
      </c>
      <c r="G222" s="10">
        <v>0</v>
      </c>
      <c r="H222" s="10">
        <v>0</v>
      </c>
      <c r="I222" s="10">
        <v>0</v>
      </c>
    </row>
    <row r="223" spans="1:9" ht="17.100000000000001" customHeight="1" x14ac:dyDescent="0.25">
      <c r="A223" s="129"/>
      <c r="B223" s="24"/>
      <c r="C223" s="30"/>
      <c r="D223" s="13">
        <v>2026</v>
      </c>
      <c r="E223" s="10">
        <f t="shared" si="57"/>
        <v>0</v>
      </c>
      <c r="F223" s="10">
        <v>0</v>
      </c>
      <c r="G223" s="10">
        <v>0</v>
      </c>
      <c r="H223" s="10">
        <v>0</v>
      </c>
      <c r="I223" s="10">
        <v>0</v>
      </c>
    </row>
    <row r="224" spans="1:9" ht="17.100000000000001" customHeight="1" x14ac:dyDescent="0.25">
      <c r="A224" s="129"/>
      <c r="B224" s="24"/>
      <c r="C224" s="31"/>
      <c r="D224" s="13">
        <v>2027</v>
      </c>
      <c r="E224" s="10">
        <f t="shared" si="55"/>
        <v>0</v>
      </c>
      <c r="F224" s="10">
        <v>0</v>
      </c>
      <c r="G224" s="10">
        <v>0</v>
      </c>
      <c r="H224" s="10">
        <v>0</v>
      </c>
      <c r="I224" s="10">
        <v>0</v>
      </c>
    </row>
    <row r="225" spans="1:9" ht="17.100000000000001" customHeight="1" x14ac:dyDescent="0.25">
      <c r="A225" s="129"/>
      <c r="B225" s="24"/>
      <c r="C225" s="29" t="s">
        <v>57</v>
      </c>
      <c r="D225" s="13" t="s">
        <v>5</v>
      </c>
      <c r="E225" s="10">
        <f>F225+G225+H225+I225</f>
        <v>679795.79</v>
      </c>
      <c r="F225" s="10">
        <f>SUM(F226:F234)</f>
        <v>0</v>
      </c>
      <c r="G225" s="10">
        <f t="shared" ref="G225:I225" si="58">SUM(G226:G234)</f>
        <v>611814.99</v>
      </c>
      <c r="H225" s="10">
        <f t="shared" si="58"/>
        <v>0</v>
      </c>
      <c r="I225" s="10">
        <f t="shared" si="58"/>
        <v>67980.800000000003</v>
      </c>
    </row>
    <row r="226" spans="1:9" ht="17.100000000000001" customHeight="1" x14ac:dyDescent="0.25">
      <c r="A226" s="129"/>
      <c r="B226" s="24"/>
      <c r="C226" s="30"/>
      <c r="D226" s="13">
        <v>2019</v>
      </c>
      <c r="E226" s="10">
        <f t="shared" ref="E226:E241" si="59">F226+G226+H226+I226</f>
        <v>0</v>
      </c>
      <c r="F226" s="10">
        <v>0</v>
      </c>
      <c r="G226" s="10">
        <v>0</v>
      </c>
      <c r="H226" s="10">
        <v>0</v>
      </c>
      <c r="I226" s="10">
        <v>0</v>
      </c>
    </row>
    <row r="227" spans="1:9" ht="17.100000000000001" customHeight="1" x14ac:dyDescent="0.25">
      <c r="A227" s="129"/>
      <c r="B227" s="24"/>
      <c r="C227" s="30"/>
      <c r="D227" s="13">
        <v>2020</v>
      </c>
      <c r="E227" s="10">
        <f t="shared" si="59"/>
        <v>679795.79</v>
      </c>
      <c r="F227" s="10">
        <v>0</v>
      </c>
      <c r="G227" s="10">
        <v>611814.99</v>
      </c>
      <c r="H227" s="10">
        <v>0</v>
      </c>
      <c r="I227" s="10">
        <v>67980.800000000003</v>
      </c>
    </row>
    <row r="228" spans="1:9" ht="17.100000000000001" customHeight="1" x14ac:dyDescent="0.25">
      <c r="A228" s="129"/>
      <c r="B228" s="24"/>
      <c r="C228" s="30"/>
      <c r="D228" s="13">
        <v>2021</v>
      </c>
      <c r="E228" s="10">
        <f t="shared" si="59"/>
        <v>0</v>
      </c>
      <c r="F228" s="10">
        <v>0</v>
      </c>
      <c r="G228" s="10">
        <v>0</v>
      </c>
      <c r="H228" s="10">
        <v>0</v>
      </c>
      <c r="I228" s="10">
        <v>0</v>
      </c>
    </row>
    <row r="229" spans="1:9" ht="17.100000000000001" customHeight="1" x14ac:dyDescent="0.25">
      <c r="A229" s="129"/>
      <c r="B229" s="24"/>
      <c r="C229" s="30"/>
      <c r="D229" s="13">
        <v>2022</v>
      </c>
      <c r="E229" s="10">
        <f t="shared" si="59"/>
        <v>0</v>
      </c>
      <c r="F229" s="10">
        <v>0</v>
      </c>
      <c r="G229" s="10">
        <v>0</v>
      </c>
      <c r="H229" s="10">
        <v>0</v>
      </c>
      <c r="I229" s="10">
        <v>0</v>
      </c>
    </row>
    <row r="230" spans="1:9" ht="17.100000000000001" customHeight="1" x14ac:dyDescent="0.25">
      <c r="A230" s="129"/>
      <c r="B230" s="24"/>
      <c r="C230" s="30"/>
      <c r="D230" s="13">
        <v>2023</v>
      </c>
      <c r="E230" s="10">
        <f t="shared" si="59"/>
        <v>0</v>
      </c>
      <c r="F230" s="10">
        <v>0</v>
      </c>
      <c r="G230" s="10">
        <v>0</v>
      </c>
      <c r="H230" s="10">
        <v>0</v>
      </c>
      <c r="I230" s="10">
        <v>0</v>
      </c>
    </row>
    <row r="231" spans="1:9" ht="17.100000000000001" customHeight="1" x14ac:dyDescent="0.25">
      <c r="A231" s="129"/>
      <c r="B231" s="24"/>
      <c r="C231" s="30"/>
      <c r="D231" s="13">
        <v>2024</v>
      </c>
      <c r="E231" s="10">
        <f t="shared" si="59"/>
        <v>0</v>
      </c>
      <c r="F231" s="10">
        <v>0</v>
      </c>
      <c r="G231" s="10">
        <v>0</v>
      </c>
      <c r="H231" s="10">
        <v>0</v>
      </c>
      <c r="I231" s="10">
        <v>0</v>
      </c>
    </row>
    <row r="232" spans="1:9" ht="17.100000000000001" customHeight="1" x14ac:dyDescent="0.25">
      <c r="A232" s="129"/>
      <c r="B232" s="24"/>
      <c r="C232" s="30"/>
      <c r="D232" s="13">
        <v>2025</v>
      </c>
      <c r="E232" s="10">
        <f t="shared" ref="E232:E233" si="60">F232+G232+H232+I232</f>
        <v>0</v>
      </c>
      <c r="F232" s="10">
        <v>0</v>
      </c>
      <c r="G232" s="10">
        <v>0</v>
      </c>
      <c r="H232" s="10">
        <v>0</v>
      </c>
      <c r="I232" s="10">
        <v>0</v>
      </c>
    </row>
    <row r="233" spans="1:9" ht="17.100000000000001" customHeight="1" x14ac:dyDescent="0.25">
      <c r="A233" s="129"/>
      <c r="B233" s="24"/>
      <c r="C233" s="30"/>
      <c r="D233" s="13">
        <v>2026</v>
      </c>
      <c r="E233" s="10">
        <f t="shared" si="60"/>
        <v>0</v>
      </c>
      <c r="F233" s="10">
        <v>0</v>
      </c>
      <c r="G233" s="10">
        <v>0</v>
      </c>
      <c r="H233" s="10">
        <v>0</v>
      </c>
      <c r="I233" s="10">
        <v>0</v>
      </c>
    </row>
    <row r="234" spans="1:9" ht="17.100000000000001" customHeight="1" x14ac:dyDescent="0.25">
      <c r="A234" s="129"/>
      <c r="B234" s="24"/>
      <c r="C234" s="31"/>
      <c r="D234" s="13">
        <v>2027</v>
      </c>
      <c r="E234" s="10">
        <f t="shared" si="59"/>
        <v>0</v>
      </c>
      <c r="F234" s="10">
        <v>0</v>
      </c>
      <c r="G234" s="10">
        <v>0</v>
      </c>
      <c r="H234" s="10">
        <v>0</v>
      </c>
      <c r="I234" s="10">
        <v>0</v>
      </c>
    </row>
    <row r="235" spans="1:9" ht="17.100000000000001" customHeight="1" x14ac:dyDescent="0.25">
      <c r="A235" s="129"/>
      <c r="B235" s="24"/>
      <c r="C235" s="29" t="s">
        <v>58</v>
      </c>
      <c r="D235" s="13" t="s">
        <v>5</v>
      </c>
      <c r="E235" s="10">
        <f t="shared" si="59"/>
        <v>1464979.01</v>
      </c>
      <c r="F235" s="10">
        <f>SUM(F236:F244)</f>
        <v>0</v>
      </c>
      <c r="G235" s="10">
        <f t="shared" ref="G235:I235" si="61">SUM(G236:G244)</f>
        <v>1318478.47</v>
      </c>
      <c r="H235" s="10">
        <f t="shared" si="61"/>
        <v>0</v>
      </c>
      <c r="I235" s="10">
        <f t="shared" si="61"/>
        <v>146500.54</v>
      </c>
    </row>
    <row r="236" spans="1:9" ht="17.100000000000001" customHeight="1" x14ac:dyDescent="0.25">
      <c r="A236" s="129"/>
      <c r="B236" s="24"/>
      <c r="C236" s="30"/>
      <c r="D236" s="13">
        <v>2019</v>
      </c>
      <c r="E236" s="10">
        <f t="shared" si="59"/>
        <v>0</v>
      </c>
      <c r="F236" s="10">
        <v>0</v>
      </c>
      <c r="G236" s="10">
        <v>0</v>
      </c>
      <c r="H236" s="10">
        <v>0</v>
      </c>
      <c r="I236" s="10">
        <v>0</v>
      </c>
    </row>
    <row r="237" spans="1:9" ht="17.100000000000001" customHeight="1" x14ac:dyDescent="0.25">
      <c r="A237" s="129"/>
      <c r="B237" s="24"/>
      <c r="C237" s="30"/>
      <c r="D237" s="13">
        <v>2020</v>
      </c>
      <c r="E237" s="10">
        <f t="shared" si="59"/>
        <v>1464979.01</v>
      </c>
      <c r="F237" s="10">
        <v>0</v>
      </c>
      <c r="G237" s="10">
        <v>1318478.47</v>
      </c>
      <c r="H237" s="10">
        <v>0</v>
      </c>
      <c r="I237" s="10">
        <v>146500.54</v>
      </c>
    </row>
    <row r="238" spans="1:9" ht="17.100000000000001" customHeight="1" x14ac:dyDescent="0.25">
      <c r="A238" s="129"/>
      <c r="B238" s="24"/>
      <c r="C238" s="30"/>
      <c r="D238" s="13">
        <v>2021</v>
      </c>
      <c r="E238" s="10">
        <f t="shared" si="59"/>
        <v>0</v>
      </c>
      <c r="F238" s="10">
        <v>0</v>
      </c>
      <c r="G238" s="10">
        <v>0</v>
      </c>
      <c r="H238" s="10">
        <v>0</v>
      </c>
      <c r="I238" s="10">
        <v>0</v>
      </c>
    </row>
    <row r="239" spans="1:9" ht="17.100000000000001" customHeight="1" x14ac:dyDescent="0.25">
      <c r="A239" s="129"/>
      <c r="B239" s="24"/>
      <c r="C239" s="30"/>
      <c r="D239" s="13">
        <v>2022</v>
      </c>
      <c r="E239" s="10">
        <f t="shared" si="59"/>
        <v>0</v>
      </c>
      <c r="F239" s="10">
        <v>0</v>
      </c>
      <c r="G239" s="10">
        <v>0</v>
      </c>
      <c r="H239" s="10">
        <v>0</v>
      </c>
      <c r="I239" s="10">
        <v>0</v>
      </c>
    </row>
    <row r="240" spans="1:9" ht="17.100000000000001" customHeight="1" x14ac:dyDescent="0.25">
      <c r="A240" s="129"/>
      <c r="B240" s="24"/>
      <c r="C240" s="30"/>
      <c r="D240" s="13">
        <v>2023</v>
      </c>
      <c r="E240" s="10">
        <f t="shared" si="59"/>
        <v>0</v>
      </c>
      <c r="F240" s="10">
        <v>0</v>
      </c>
      <c r="G240" s="10">
        <v>0</v>
      </c>
      <c r="H240" s="10">
        <v>0</v>
      </c>
      <c r="I240" s="10">
        <v>0</v>
      </c>
    </row>
    <row r="241" spans="1:9" ht="17.100000000000001" customHeight="1" x14ac:dyDescent="0.25">
      <c r="A241" s="129"/>
      <c r="B241" s="24"/>
      <c r="C241" s="30"/>
      <c r="D241" s="13">
        <v>2024</v>
      </c>
      <c r="E241" s="10">
        <f t="shared" si="59"/>
        <v>0</v>
      </c>
      <c r="F241" s="10">
        <v>0</v>
      </c>
      <c r="G241" s="10">
        <v>0</v>
      </c>
      <c r="H241" s="10">
        <v>0</v>
      </c>
      <c r="I241" s="10">
        <v>0</v>
      </c>
    </row>
    <row r="242" spans="1:9" ht="17.100000000000001" customHeight="1" x14ac:dyDescent="0.25">
      <c r="A242" s="129"/>
      <c r="B242" s="24"/>
      <c r="C242" s="30"/>
      <c r="D242" s="13">
        <v>2025</v>
      </c>
      <c r="E242" s="10">
        <f>F242+G242+H242+I242</f>
        <v>0</v>
      </c>
      <c r="F242" s="10">
        <v>0</v>
      </c>
      <c r="G242" s="10">
        <v>0</v>
      </c>
      <c r="H242" s="10">
        <v>0</v>
      </c>
      <c r="I242" s="10">
        <v>0</v>
      </c>
    </row>
    <row r="243" spans="1:9" ht="17.100000000000001" customHeight="1" x14ac:dyDescent="0.25">
      <c r="A243" s="129"/>
      <c r="B243" s="24"/>
      <c r="C243" s="30"/>
      <c r="D243" s="13">
        <v>2026</v>
      </c>
      <c r="E243" s="10">
        <f>F243+G243+H243+I243</f>
        <v>0</v>
      </c>
      <c r="F243" s="10">
        <v>0</v>
      </c>
      <c r="G243" s="10">
        <v>0</v>
      </c>
      <c r="H243" s="10">
        <v>0</v>
      </c>
      <c r="I243" s="10">
        <v>0</v>
      </c>
    </row>
    <row r="244" spans="1:9" ht="17.100000000000001" customHeight="1" x14ac:dyDescent="0.25">
      <c r="A244" s="129"/>
      <c r="B244" s="24"/>
      <c r="C244" s="31"/>
      <c r="D244" s="13">
        <v>2027</v>
      </c>
      <c r="E244" s="10">
        <f>F244+G244+H244+I244</f>
        <v>0</v>
      </c>
      <c r="F244" s="10">
        <v>0</v>
      </c>
      <c r="G244" s="10">
        <v>0</v>
      </c>
      <c r="H244" s="10">
        <v>0</v>
      </c>
      <c r="I244" s="10">
        <v>0</v>
      </c>
    </row>
    <row r="245" spans="1:9" ht="17.100000000000001" customHeight="1" x14ac:dyDescent="0.25">
      <c r="A245" s="129"/>
      <c r="B245" s="24"/>
      <c r="C245" s="29" t="s">
        <v>59</v>
      </c>
      <c r="D245" s="13" t="s">
        <v>5</v>
      </c>
      <c r="E245" s="10">
        <f t="shared" ref="E245:E251" si="62">F245+G245+H245+I245</f>
        <v>1004781.11</v>
      </c>
      <c r="F245" s="10">
        <f>SUM(F246:F254)</f>
        <v>0</v>
      </c>
      <c r="G245" s="10">
        <f t="shared" ref="G245:I245" si="63">SUM(G246:G254)</f>
        <v>904301.19</v>
      </c>
      <c r="H245" s="10">
        <f t="shared" si="63"/>
        <v>0</v>
      </c>
      <c r="I245" s="10">
        <f t="shared" si="63"/>
        <v>100479.92</v>
      </c>
    </row>
    <row r="246" spans="1:9" ht="17.100000000000001" customHeight="1" x14ac:dyDescent="0.25">
      <c r="A246" s="129"/>
      <c r="B246" s="24"/>
      <c r="C246" s="30"/>
      <c r="D246" s="13">
        <v>2019</v>
      </c>
      <c r="E246" s="10">
        <f t="shared" si="62"/>
        <v>0</v>
      </c>
      <c r="F246" s="10">
        <v>0</v>
      </c>
      <c r="G246" s="10">
        <v>0</v>
      </c>
      <c r="H246" s="10">
        <v>0</v>
      </c>
      <c r="I246" s="10">
        <v>0</v>
      </c>
    </row>
    <row r="247" spans="1:9" ht="17.100000000000001" customHeight="1" x14ac:dyDescent="0.25">
      <c r="A247" s="129"/>
      <c r="B247" s="24"/>
      <c r="C247" s="30"/>
      <c r="D247" s="13">
        <v>2020</v>
      </c>
      <c r="E247" s="10">
        <f t="shared" si="62"/>
        <v>1004781.11</v>
      </c>
      <c r="F247" s="10">
        <v>0</v>
      </c>
      <c r="G247" s="10">
        <v>904301.19</v>
      </c>
      <c r="H247" s="10">
        <v>0</v>
      </c>
      <c r="I247" s="10">
        <v>100479.92</v>
      </c>
    </row>
    <row r="248" spans="1:9" ht="17.100000000000001" customHeight="1" x14ac:dyDescent="0.25">
      <c r="A248" s="129"/>
      <c r="B248" s="24"/>
      <c r="C248" s="30"/>
      <c r="D248" s="13">
        <v>2021</v>
      </c>
      <c r="E248" s="10">
        <f t="shared" si="62"/>
        <v>0</v>
      </c>
      <c r="F248" s="10">
        <v>0</v>
      </c>
      <c r="G248" s="10">
        <v>0</v>
      </c>
      <c r="H248" s="10">
        <v>0</v>
      </c>
      <c r="I248" s="10">
        <v>0</v>
      </c>
    </row>
    <row r="249" spans="1:9" ht="17.100000000000001" customHeight="1" x14ac:dyDescent="0.25">
      <c r="A249" s="129"/>
      <c r="B249" s="24"/>
      <c r="C249" s="30"/>
      <c r="D249" s="13">
        <v>2022</v>
      </c>
      <c r="E249" s="10">
        <f t="shared" si="62"/>
        <v>0</v>
      </c>
      <c r="F249" s="10">
        <v>0</v>
      </c>
      <c r="G249" s="10">
        <v>0</v>
      </c>
      <c r="H249" s="10">
        <v>0</v>
      </c>
      <c r="I249" s="10">
        <v>0</v>
      </c>
    </row>
    <row r="250" spans="1:9" ht="17.100000000000001" customHeight="1" x14ac:dyDescent="0.25">
      <c r="A250" s="129"/>
      <c r="B250" s="24"/>
      <c r="C250" s="30"/>
      <c r="D250" s="13">
        <v>2023</v>
      </c>
      <c r="E250" s="10">
        <f t="shared" si="62"/>
        <v>0</v>
      </c>
      <c r="F250" s="10">
        <v>0</v>
      </c>
      <c r="G250" s="10">
        <v>0</v>
      </c>
      <c r="H250" s="10">
        <v>0</v>
      </c>
      <c r="I250" s="10">
        <v>0</v>
      </c>
    </row>
    <row r="251" spans="1:9" ht="17.100000000000001" customHeight="1" x14ac:dyDescent="0.25">
      <c r="A251" s="129"/>
      <c r="B251" s="24"/>
      <c r="C251" s="30"/>
      <c r="D251" s="13">
        <v>2024</v>
      </c>
      <c r="E251" s="10">
        <f t="shared" si="62"/>
        <v>0</v>
      </c>
      <c r="F251" s="10">
        <v>0</v>
      </c>
      <c r="G251" s="10">
        <v>0</v>
      </c>
      <c r="H251" s="10">
        <v>0</v>
      </c>
      <c r="I251" s="10">
        <v>0</v>
      </c>
    </row>
    <row r="252" spans="1:9" ht="17.100000000000001" customHeight="1" x14ac:dyDescent="0.25">
      <c r="A252" s="129"/>
      <c r="B252" s="24"/>
      <c r="C252" s="30"/>
      <c r="D252" s="13">
        <v>2025</v>
      </c>
      <c r="E252" s="10">
        <f>F252+G252+H252+I252</f>
        <v>0</v>
      </c>
      <c r="F252" s="10">
        <v>0</v>
      </c>
      <c r="G252" s="10">
        <v>0</v>
      </c>
      <c r="H252" s="10">
        <v>0</v>
      </c>
      <c r="I252" s="10">
        <v>0</v>
      </c>
    </row>
    <row r="253" spans="1:9" ht="17.100000000000001" customHeight="1" x14ac:dyDescent="0.25">
      <c r="A253" s="129"/>
      <c r="B253" s="24"/>
      <c r="C253" s="30"/>
      <c r="D253" s="13">
        <v>2026</v>
      </c>
      <c r="E253" s="10">
        <f>F253+G253+H253+I253</f>
        <v>0</v>
      </c>
      <c r="F253" s="10">
        <v>0</v>
      </c>
      <c r="G253" s="10">
        <v>0</v>
      </c>
      <c r="H253" s="10">
        <v>0</v>
      </c>
      <c r="I253" s="10">
        <v>0</v>
      </c>
    </row>
    <row r="254" spans="1:9" ht="17.100000000000001" customHeight="1" x14ac:dyDescent="0.25">
      <c r="A254" s="129"/>
      <c r="B254" s="24"/>
      <c r="C254" s="31"/>
      <c r="D254" s="13">
        <v>2027</v>
      </c>
      <c r="E254" s="10">
        <f>F254+G254+H254+I254</f>
        <v>0</v>
      </c>
      <c r="F254" s="10">
        <v>0</v>
      </c>
      <c r="G254" s="10">
        <v>0</v>
      </c>
      <c r="H254" s="10">
        <v>0</v>
      </c>
      <c r="I254" s="10">
        <v>0</v>
      </c>
    </row>
    <row r="255" spans="1:9" ht="17.100000000000001" customHeight="1" x14ac:dyDescent="0.25">
      <c r="A255" s="129"/>
      <c r="B255" s="24"/>
      <c r="C255" s="29" t="s">
        <v>60</v>
      </c>
      <c r="D255" s="13" t="s">
        <v>5</v>
      </c>
      <c r="E255" s="10">
        <f>F255+G255+H255+I255</f>
        <v>495351.65</v>
      </c>
      <c r="F255" s="10">
        <f>SUM(F256:F264)</f>
        <v>0</v>
      </c>
      <c r="G255" s="10">
        <f t="shared" ref="G255:I255" si="64">SUM(G256:G264)</f>
        <v>445815.59</v>
      </c>
      <c r="H255" s="10">
        <f t="shared" si="64"/>
        <v>0</v>
      </c>
      <c r="I255" s="10">
        <f t="shared" si="64"/>
        <v>49536.06</v>
      </c>
    </row>
    <row r="256" spans="1:9" ht="17.100000000000001" customHeight="1" x14ac:dyDescent="0.25">
      <c r="A256" s="129"/>
      <c r="B256" s="24"/>
      <c r="C256" s="30"/>
      <c r="D256" s="13">
        <v>2019</v>
      </c>
      <c r="E256" s="10">
        <f t="shared" ref="E256:E294" si="65">F256+G256+H256+I256</f>
        <v>0</v>
      </c>
      <c r="F256" s="10">
        <v>0</v>
      </c>
      <c r="G256" s="10">
        <v>0</v>
      </c>
      <c r="H256" s="10">
        <v>0</v>
      </c>
      <c r="I256" s="10">
        <v>0</v>
      </c>
    </row>
    <row r="257" spans="1:9" ht="17.100000000000001" customHeight="1" x14ac:dyDescent="0.25">
      <c r="A257" s="129"/>
      <c r="B257" s="24"/>
      <c r="C257" s="30"/>
      <c r="D257" s="13">
        <v>2020</v>
      </c>
      <c r="E257" s="10">
        <f t="shared" si="65"/>
        <v>495351.65</v>
      </c>
      <c r="F257" s="10">
        <v>0</v>
      </c>
      <c r="G257" s="10">
        <v>445815.59</v>
      </c>
      <c r="H257" s="10">
        <v>0</v>
      </c>
      <c r="I257" s="10">
        <v>49536.06</v>
      </c>
    </row>
    <row r="258" spans="1:9" ht="17.100000000000001" customHeight="1" x14ac:dyDescent="0.25">
      <c r="A258" s="129"/>
      <c r="B258" s="24"/>
      <c r="C258" s="30"/>
      <c r="D258" s="13">
        <v>2021</v>
      </c>
      <c r="E258" s="10">
        <f t="shared" si="65"/>
        <v>0</v>
      </c>
      <c r="F258" s="10">
        <v>0</v>
      </c>
      <c r="G258" s="10">
        <v>0</v>
      </c>
      <c r="H258" s="10">
        <v>0</v>
      </c>
      <c r="I258" s="10">
        <v>0</v>
      </c>
    </row>
    <row r="259" spans="1:9" ht="17.100000000000001" customHeight="1" x14ac:dyDescent="0.25">
      <c r="A259" s="129"/>
      <c r="B259" s="24"/>
      <c r="C259" s="30"/>
      <c r="D259" s="13">
        <v>2022</v>
      </c>
      <c r="E259" s="10">
        <f t="shared" si="65"/>
        <v>0</v>
      </c>
      <c r="F259" s="10">
        <v>0</v>
      </c>
      <c r="G259" s="10">
        <v>0</v>
      </c>
      <c r="H259" s="10">
        <v>0</v>
      </c>
      <c r="I259" s="10">
        <v>0</v>
      </c>
    </row>
    <row r="260" spans="1:9" ht="17.100000000000001" customHeight="1" x14ac:dyDescent="0.25">
      <c r="A260" s="129"/>
      <c r="B260" s="24"/>
      <c r="C260" s="30"/>
      <c r="D260" s="13">
        <v>2023</v>
      </c>
      <c r="E260" s="10">
        <f t="shared" si="65"/>
        <v>0</v>
      </c>
      <c r="F260" s="10">
        <v>0</v>
      </c>
      <c r="G260" s="10">
        <v>0</v>
      </c>
      <c r="H260" s="10">
        <v>0</v>
      </c>
      <c r="I260" s="10">
        <v>0</v>
      </c>
    </row>
    <row r="261" spans="1:9" ht="17.100000000000001" customHeight="1" x14ac:dyDescent="0.25">
      <c r="A261" s="129"/>
      <c r="B261" s="24"/>
      <c r="C261" s="30"/>
      <c r="D261" s="13">
        <v>2024</v>
      </c>
      <c r="E261" s="10">
        <f t="shared" si="65"/>
        <v>0</v>
      </c>
      <c r="F261" s="10">
        <v>0</v>
      </c>
      <c r="G261" s="10">
        <v>0</v>
      </c>
      <c r="H261" s="10">
        <v>0</v>
      </c>
      <c r="I261" s="10">
        <v>0</v>
      </c>
    </row>
    <row r="262" spans="1:9" ht="17.100000000000001" customHeight="1" x14ac:dyDescent="0.25">
      <c r="A262" s="129"/>
      <c r="B262" s="24"/>
      <c r="C262" s="30"/>
      <c r="D262" s="13">
        <v>2025</v>
      </c>
      <c r="E262" s="10">
        <f t="shared" ref="E262:E263" si="66">F262+G262+H262+I262</f>
        <v>0</v>
      </c>
      <c r="F262" s="10">
        <v>0</v>
      </c>
      <c r="G262" s="10">
        <v>0</v>
      </c>
      <c r="H262" s="10">
        <v>0</v>
      </c>
      <c r="I262" s="10">
        <v>0</v>
      </c>
    </row>
    <row r="263" spans="1:9" ht="17.100000000000001" customHeight="1" x14ac:dyDescent="0.25">
      <c r="A263" s="129"/>
      <c r="B263" s="24"/>
      <c r="C263" s="30"/>
      <c r="D263" s="13">
        <v>2026</v>
      </c>
      <c r="E263" s="10">
        <f t="shared" si="66"/>
        <v>0</v>
      </c>
      <c r="F263" s="10">
        <v>0</v>
      </c>
      <c r="G263" s="10">
        <v>0</v>
      </c>
      <c r="H263" s="10">
        <v>0</v>
      </c>
      <c r="I263" s="10">
        <v>0</v>
      </c>
    </row>
    <row r="264" spans="1:9" ht="17.100000000000001" customHeight="1" x14ac:dyDescent="0.25">
      <c r="A264" s="129"/>
      <c r="B264" s="24"/>
      <c r="C264" s="31"/>
      <c r="D264" s="13">
        <v>2027</v>
      </c>
      <c r="E264" s="10">
        <f t="shared" si="65"/>
        <v>0</v>
      </c>
      <c r="F264" s="10">
        <v>0</v>
      </c>
      <c r="G264" s="10">
        <v>0</v>
      </c>
      <c r="H264" s="10">
        <v>0</v>
      </c>
      <c r="I264" s="10">
        <v>0</v>
      </c>
    </row>
    <row r="265" spans="1:9" ht="17.100000000000001" customHeight="1" x14ac:dyDescent="0.25">
      <c r="A265" s="129"/>
      <c r="B265" s="24"/>
      <c r="C265" s="29" t="s">
        <v>61</v>
      </c>
      <c r="D265" s="13" t="s">
        <v>5</v>
      </c>
      <c r="E265" s="10">
        <f t="shared" si="65"/>
        <v>1213806</v>
      </c>
      <c r="F265" s="10">
        <f>SUM(F266:F274)</f>
        <v>0</v>
      </c>
      <c r="G265" s="10">
        <f t="shared" ref="G265:I265" si="67">SUM(G266:G274)</f>
        <v>1092423.22</v>
      </c>
      <c r="H265" s="10">
        <f t="shared" si="67"/>
        <v>0</v>
      </c>
      <c r="I265" s="10">
        <f t="shared" si="67"/>
        <v>121382.78</v>
      </c>
    </row>
    <row r="266" spans="1:9" ht="17.100000000000001" customHeight="1" x14ac:dyDescent="0.25">
      <c r="A266" s="129"/>
      <c r="B266" s="24"/>
      <c r="C266" s="30"/>
      <c r="D266" s="13">
        <v>2019</v>
      </c>
      <c r="E266" s="10">
        <f t="shared" si="65"/>
        <v>0</v>
      </c>
      <c r="F266" s="10">
        <v>0</v>
      </c>
      <c r="G266" s="10">
        <v>0</v>
      </c>
      <c r="H266" s="10">
        <v>0</v>
      </c>
      <c r="I266" s="10">
        <v>0</v>
      </c>
    </row>
    <row r="267" spans="1:9" ht="21.75" customHeight="1" x14ac:dyDescent="0.25">
      <c r="A267" s="129"/>
      <c r="B267" s="24"/>
      <c r="C267" s="30"/>
      <c r="D267" s="13">
        <v>2020</v>
      </c>
      <c r="E267" s="10">
        <f t="shared" si="65"/>
        <v>1213806</v>
      </c>
      <c r="F267" s="10">
        <v>0</v>
      </c>
      <c r="G267" s="10">
        <v>1092423.22</v>
      </c>
      <c r="H267" s="10">
        <v>0</v>
      </c>
      <c r="I267" s="10">
        <v>121382.78</v>
      </c>
    </row>
    <row r="268" spans="1:9" ht="17.100000000000001" customHeight="1" x14ac:dyDescent="0.25">
      <c r="A268" s="129"/>
      <c r="B268" s="24"/>
      <c r="C268" s="30"/>
      <c r="D268" s="13">
        <v>2021</v>
      </c>
      <c r="E268" s="10">
        <f t="shared" si="65"/>
        <v>0</v>
      </c>
      <c r="F268" s="10">
        <v>0</v>
      </c>
      <c r="G268" s="10">
        <v>0</v>
      </c>
      <c r="H268" s="10">
        <v>0</v>
      </c>
      <c r="I268" s="10">
        <v>0</v>
      </c>
    </row>
    <row r="269" spans="1:9" ht="17.100000000000001" customHeight="1" x14ac:dyDescent="0.25">
      <c r="A269" s="129"/>
      <c r="B269" s="24"/>
      <c r="C269" s="30"/>
      <c r="D269" s="13">
        <v>2022</v>
      </c>
      <c r="E269" s="10">
        <f t="shared" si="65"/>
        <v>0</v>
      </c>
      <c r="F269" s="10">
        <v>0</v>
      </c>
      <c r="G269" s="10">
        <v>0</v>
      </c>
      <c r="H269" s="10">
        <v>0</v>
      </c>
      <c r="I269" s="10">
        <v>0</v>
      </c>
    </row>
    <row r="270" spans="1:9" ht="17.100000000000001" customHeight="1" x14ac:dyDescent="0.25">
      <c r="A270" s="129"/>
      <c r="B270" s="24"/>
      <c r="C270" s="30"/>
      <c r="D270" s="13">
        <v>2023</v>
      </c>
      <c r="E270" s="10">
        <f t="shared" si="65"/>
        <v>0</v>
      </c>
      <c r="F270" s="10">
        <v>0</v>
      </c>
      <c r="G270" s="10">
        <v>0</v>
      </c>
      <c r="H270" s="10">
        <v>0</v>
      </c>
      <c r="I270" s="10">
        <v>0</v>
      </c>
    </row>
    <row r="271" spans="1:9" ht="17.100000000000001" customHeight="1" x14ac:dyDescent="0.25">
      <c r="A271" s="129"/>
      <c r="B271" s="24"/>
      <c r="C271" s="30"/>
      <c r="D271" s="13">
        <v>2024</v>
      </c>
      <c r="E271" s="10">
        <f t="shared" si="65"/>
        <v>0</v>
      </c>
      <c r="F271" s="10">
        <v>0</v>
      </c>
      <c r="G271" s="10">
        <v>0</v>
      </c>
      <c r="H271" s="10">
        <v>0</v>
      </c>
      <c r="I271" s="10">
        <v>0</v>
      </c>
    </row>
    <row r="272" spans="1:9" ht="17.100000000000001" customHeight="1" x14ac:dyDescent="0.25">
      <c r="A272" s="129"/>
      <c r="B272" s="24"/>
      <c r="C272" s="30"/>
      <c r="D272" s="13">
        <v>2025</v>
      </c>
      <c r="E272" s="10">
        <f t="shared" ref="E272:E273" si="68">F272+G272+H272+I272</f>
        <v>0</v>
      </c>
      <c r="F272" s="10">
        <v>0</v>
      </c>
      <c r="G272" s="10">
        <v>0</v>
      </c>
      <c r="H272" s="10">
        <v>0</v>
      </c>
      <c r="I272" s="10">
        <v>0</v>
      </c>
    </row>
    <row r="273" spans="1:9" ht="17.100000000000001" customHeight="1" x14ac:dyDescent="0.25">
      <c r="A273" s="129"/>
      <c r="B273" s="24"/>
      <c r="C273" s="30"/>
      <c r="D273" s="13">
        <v>2026</v>
      </c>
      <c r="E273" s="10">
        <f t="shared" si="68"/>
        <v>0</v>
      </c>
      <c r="F273" s="10">
        <v>0</v>
      </c>
      <c r="G273" s="10">
        <v>0</v>
      </c>
      <c r="H273" s="10">
        <v>0</v>
      </c>
      <c r="I273" s="10">
        <v>0</v>
      </c>
    </row>
    <row r="274" spans="1:9" ht="17.100000000000001" customHeight="1" x14ac:dyDescent="0.25">
      <c r="A274" s="129"/>
      <c r="B274" s="24"/>
      <c r="C274" s="31"/>
      <c r="D274" s="13">
        <v>2027</v>
      </c>
      <c r="E274" s="10">
        <f t="shared" si="65"/>
        <v>0</v>
      </c>
      <c r="F274" s="10">
        <v>0</v>
      </c>
      <c r="G274" s="10">
        <v>0</v>
      </c>
      <c r="H274" s="10">
        <v>0</v>
      </c>
      <c r="I274" s="10">
        <v>0</v>
      </c>
    </row>
    <row r="275" spans="1:9" ht="17.100000000000001" customHeight="1" x14ac:dyDescent="0.25">
      <c r="A275" s="129"/>
      <c r="B275" s="24"/>
      <c r="C275" s="29" t="s">
        <v>62</v>
      </c>
      <c r="D275" s="13" t="s">
        <v>5</v>
      </c>
      <c r="E275" s="10">
        <f t="shared" si="65"/>
        <v>323006.41000000003</v>
      </c>
      <c r="F275" s="10">
        <f>SUM(F276:F284)</f>
        <v>0</v>
      </c>
      <c r="G275" s="10">
        <f t="shared" ref="G275:I275" si="69">SUM(G276:G284)</f>
        <v>290705.77</v>
      </c>
      <c r="H275" s="10">
        <f t="shared" si="69"/>
        <v>0</v>
      </c>
      <c r="I275" s="10">
        <f t="shared" si="69"/>
        <v>32300.639999999999</v>
      </c>
    </row>
    <row r="276" spans="1:9" ht="17.100000000000001" customHeight="1" x14ac:dyDescent="0.25">
      <c r="A276" s="129"/>
      <c r="B276" s="24"/>
      <c r="C276" s="106"/>
      <c r="D276" s="13">
        <v>2019</v>
      </c>
      <c r="E276" s="10">
        <f t="shared" si="65"/>
        <v>0</v>
      </c>
      <c r="F276" s="10">
        <v>0</v>
      </c>
      <c r="G276" s="10">
        <v>0</v>
      </c>
      <c r="H276" s="10">
        <v>0</v>
      </c>
      <c r="I276" s="10">
        <v>0</v>
      </c>
    </row>
    <row r="277" spans="1:9" ht="17.100000000000001" customHeight="1" x14ac:dyDescent="0.25">
      <c r="A277" s="129"/>
      <c r="B277" s="24"/>
      <c r="C277" s="106"/>
      <c r="D277" s="13">
        <v>2020</v>
      </c>
      <c r="E277" s="10">
        <f t="shared" si="65"/>
        <v>0</v>
      </c>
      <c r="F277" s="10">
        <v>0</v>
      </c>
      <c r="G277" s="10">
        <v>0</v>
      </c>
      <c r="H277" s="10">
        <v>0</v>
      </c>
      <c r="I277" s="10">
        <v>0</v>
      </c>
    </row>
    <row r="278" spans="1:9" ht="17.100000000000001" customHeight="1" x14ac:dyDescent="0.25">
      <c r="A278" s="129"/>
      <c r="B278" s="24"/>
      <c r="C278" s="106"/>
      <c r="D278" s="13">
        <v>2021</v>
      </c>
      <c r="E278" s="10">
        <f t="shared" si="65"/>
        <v>323006.41000000003</v>
      </c>
      <c r="F278" s="10">
        <v>0</v>
      </c>
      <c r="G278" s="10">
        <v>290705.77</v>
      </c>
      <c r="H278" s="10">
        <v>0</v>
      </c>
      <c r="I278" s="10">
        <v>32300.639999999999</v>
      </c>
    </row>
    <row r="279" spans="1:9" ht="17.100000000000001" customHeight="1" x14ac:dyDescent="0.25">
      <c r="A279" s="129"/>
      <c r="B279" s="24"/>
      <c r="C279" s="106"/>
      <c r="D279" s="13">
        <v>2022</v>
      </c>
      <c r="E279" s="10">
        <f t="shared" si="65"/>
        <v>0</v>
      </c>
      <c r="F279" s="10">
        <v>0</v>
      </c>
      <c r="G279" s="10">
        <v>0</v>
      </c>
      <c r="H279" s="10">
        <v>0</v>
      </c>
      <c r="I279" s="10">
        <v>0</v>
      </c>
    </row>
    <row r="280" spans="1:9" ht="17.100000000000001" customHeight="1" x14ac:dyDescent="0.25">
      <c r="A280" s="129"/>
      <c r="B280" s="24"/>
      <c r="C280" s="106"/>
      <c r="D280" s="13">
        <v>2023</v>
      </c>
      <c r="E280" s="10">
        <f t="shared" si="65"/>
        <v>0</v>
      </c>
      <c r="F280" s="10">
        <v>0</v>
      </c>
      <c r="G280" s="10">
        <v>0</v>
      </c>
      <c r="H280" s="10">
        <v>0</v>
      </c>
      <c r="I280" s="10">
        <v>0</v>
      </c>
    </row>
    <row r="281" spans="1:9" ht="17.100000000000001" customHeight="1" x14ac:dyDescent="0.25">
      <c r="A281" s="129"/>
      <c r="B281" s="24"/>
      <c r="C281" s="106"/>
      <c r="D281" s="13">
        <v>2024</v>
      </c>
      <c r="E281" s="10">
        <f t="shared" si="65"/>
        <v>0</v>
      </c>
      <c r="F281" s="10">
        <v>0</v>
      </c>
      <c r="G281" s="10">
        <v>0</v>
      </c>
      <c r="H281" s="10">
        <v>0</v>
      </c>
      <c r="I281" s="10">
        <v>0</v>
      </c>
    </row>
    <row r="282" spans="1:9" ht="17.100000000000001" customHeight="1" x14ac:dyDescent="0.25">
      <c r="A282" s="129"/>
      <c r="B282" s="24"/>
      <c r="C282" s="106"/>
      <c r="D282" s="13">
        <v>2025</v>
      </c>
      <c r="E282" s="10">
        <f t="shared" ref="E282:E283" si="70">F282+G282+H282+I282</f>
        <v>0</v>
      </c>
      <c r="F282" s="10">
        <v>0</v>
      </c>
      <c r="G282" s="10">
        <v>0</v>
      </c>
      <c r="H282" s="10">
        <v>0</v>
      </c>
      <c r="I282" s="10">
        <v>0</v>
      </c>
    </row>
    <row r="283" spans="1:9" ht="17.100000000000001" customHeight="1" x14ac:dyDescent="0.25">
      <c r="A283" s="129"/>
      <c r="B283" s="24"/>
      <c r="C283" s="106"/>
      <c r="D283" s="13">
        <v>2026</v>
      </c>
      <c r="E283" s="10">
        <f t="shared" si="70"/>
        <v>0</v>
      </c>
      <c r="F283" s="10">
        <v>0</v>
      </c>
      <c r="G283" s="10">
        <v>0</v>
      </c>
      <c r="H283" s="10">
        <v>0</v>
      </c>
      <c r="I283" s="10">
        <v>0</v>
      </c>
    </row>
    <row r="284" spans="1:9" ht="17.100000000000001" customHeight="1" x14ac:dyDescent="0.25">
      <c r="A284" s="129"/>
      <c r="B284" s="24"/>
      <c r="C284" s="33"/>
      <c r="D284" s="13">
        <v>2027</v>
      </c>
      <c r="E284" s="10">
        <f t="shared" si="65"/>
        <v>0</v>
      </c>
      <c r="F284" s="10">
        <v>0</v>
      </c>
      <c r="G284" s="10">
        <v>0</v>
      </c>
      <c r="H284" s="10">
        <v>0</v>
      </c>
      <c r="I284" s="10">
        <v>0</v>
      </c>
    </row>
    <row r="285" spans="1:9" ht="17.100000000000001" customHeight="1" x14ac:dyDescent="0.25">
      <c r="A285" s="129"/>
      <c r="B285" s="24"/>
      <c r="C285" s="29" t="s">
        <v>63</v>
      </c>
      <c r="D285" s="13" t="s">
        <v>5</v>
      </c>
      <c r="E285" s="10">
        <f t="shared" si="65"/>
        <v>11293914.58</v>
      </c>
      <c r="F285" s="10">
        <f>SUM(F286:F294)</f>
        <v>0</v>
      </c>
      <c r="G285" s="10">
        <f t="shared" ref="G285:I285" si="71">SUM(G286:G294)</f>
        <v>10164521.1</v>
      </c>
      <c r="H285" s="10">
        <f t="shared" si="71"/>
        <v>0</v>
      </c>
      <c r="I285" s="10">
        <f t="shared" si="71"/>
        <v>1129393.48</v>
      </c>
    </row>
    <row r="286" spans="1:9" ht="17.100000000000001" customHeight="1" x14ac:dyDescent="0.25">
      <c r="A286" s="129"/>
      <c r="B286" s="24"/>
      <c r="C286" s="85"/>
      <c r="D286" s="13">
        <v>2019</v>
      </c>
      <c r="E286" s="10">
        <f t="shared" si="65"/>
        <v>0</v>
      </c>
      <c r="F286" s="10">
        <v>0</v>
      </c>
      <c r="G286" s="10">
        <v>0</v>
      </c>
      <c r="H286" s="10">
        <v>0</v>
      </c>
      <c r="I286" s="10">
        <v>0</v>
      </c>
    </row>
    <row r="287" spans="1:9" ht="17.100000000000001" customHeight="1" x14ac:dyDescent="0.25">
      <c r="A287" s="129"/>
      <c r="B287" s="24"/>
      <c r="C287" s="85"/>
      <c r="D287" s="13">
        <v>2020</v>
      </c>
      <c r="E287" s="10">
        <f t="shared" si="65"/>
        <v>0</v>
      </c>
      <c r="F287" s="10">
        <v>0</v>
      </c>
      <c r="G287" s="10">
        <v>0</v>
      </c>
      <c r="H287" s="10">
        <v>0</v>
      </c>
      <c r="I287" s="10">
        <v>0</v>
      </c>
    </row>
    <row r="288" spans="1:9" ht="17.100000000000001" customHeight="1" x14ac:dyDescent="0.25">
      <c r="A288" s="129"/>
      <c r="B288" s="24"/>
      <c r="C288" s="85"/>
      <c r="D288" s="13">
        <v>2021</v>
      </c>
      <c r="E288" s="10">
        <f t="shared" si="65"/>
        <v>0</v>
      </c>
      <c r="F288" s="10">
        <v>0</v>
      </c>
      <c r="G288" s="10">
        <v>0</v>
      </c>
      <c r="H288" s="10">
        <v>0</v>
      </c>
      <c r="I288" s="10">
        <v>0</v>
      </c>
    </row>
    <row r="289" spans="1:9" ht="17.100000000000001" customHeight="1" x14ac:dyDescent="0.25">
      <c r="A289" s="129"/>
      <c r="B289" s="24"/>
      <c r="C289" s="85"/>
      <c r="D289" s="13">
        <v>2022</v>
      </c>
      <c r="E289" s="10">
        <f t="shared" si="65"/>
        <v>11293914.58</v>
      </c>
      <c r="F289" s="10">
        <v>0</v>
      </c>
      <c r="G289" s="10">
        <v>10164521.1</v>
      </c>
      <c r="H289" s="10">
        <v>0</v>
      </c>
      <c r="I289" s="10">
        <v>1129393.48</v>
      </c>
    </row>
    <row r="290" spans="1:9" ht="17.100000000000001" customHeight="1" x14ac:dyDescent="0.25">
      <c r="A290" s="129"/>
      <c r="B290" s="24"/>
      <c r="C290" s="85"/>
      <c r="D290" s="13">
        <v>2023</v>
      </c>
      <c r="E290" s="10">
        <f t="shared" si="65"/>
        <v>0</v>
      </c>
      <c r="F290" s="10">
        <v>0</v>
      </c>
      <c r="G290" s="10">
        <v>0</v>
      </c>
      <c r="H290" s="10">
        <v>0</v>
      </c>
      <c r="I290" s="10">
        <v>0</v>
      </c>
    </row>
    <row r="291" spans="1:9" ht="17.100000000000001" customHeight="1" x14ac:dyDescent="0.25">
      <c r="A291" s="129"/>
      <c r="B291" s="24"/>
      <c r="C291" s="85"/>
      <c r="D291" s="13">
        <v>2024</v>
      </c>
      <c r="E291" s="10">
        <f t="shared" si="65"/>
        <v>0</v>
      </c>
      <c r="F291" s="10">
        <v>0</v>
      </c>
      <c r="G291" s="10">
        <v>0</v>
      </c>
      <c r="H291" s="10">
        <v>0</v>
      </c>
      <c r="I291" s="10">
        <v>0</v>
      </c>
    </row>
    <row r="292" spans="1:9" ht="17.100000000000001" customHeight="1" x14ac:dyDescent="0.25">
      <c r="A292" s="129"/>
      <c r="B292" s="24"/>
      <c r="C292" s="85"/>
      <c r="D292" s="13">
        <v>2025</v>
      </c>
      <c r="E292" s="10">
        <f t="shared" ref="E292:E293" si="72">F292+G292+H292+I292</f>
        <v>0</v>
      </c>
      <c r="F292" s="10">
        <v>0</v>
      </c>
      <c r="G292" s="10">
        <v>0</v>
      </c>
      <c r="H292" s="10">
        <v>0</v>
      </c>
      <c r="I292" s="10">
        <v>0</v>
      </c>
    </row>
    <row r="293" spans="1:9" ht="17.100000000000001" customHeight="1" x14ac:dyDescent="0.25">
      <c r="A293" s="129"/>
      <c r="B293" s="24"/>
      <c r="C293" s="85"/>
      <c r="D293" s="13">
        <v>2026</v>
      </c>
      <c r="E293" s="10">
        <f t="shared" si="72"/>
        <v>0</v>
      </c>
      <c r="F293" s="10">
        <v>0</v>
      </c>
      <c r="G293" s="10">
        <v>0</v>
      </c>
      <c r="H293" s="10">
        <v>0</v>
      </c>
      <c r="I293" s="10">
        <v>0</v>
      </c>
    </row>
    <row r="294" spans="1:9" ht="17.100000000000001" customHeight="1" x14ac:dyDescent="0.25">
      <c r="A294" s="129"/>
      <c r="B294" s="24"/>
      <c r="C294" s="33"/>
      <c r="D294" s="13">
        <v>2027</v>
      </c>
      <c r="E294" s="10">
        <f t="shared" si="65"/>
        <v>0</v>
      </c>
      <c r="F294" s="10">
        <v>0</v>
      </c>
      <c r="G294" s="10">
        <v>0</v>
      </c>
      <c r="H294" s="10">
        <v>0</v>
      </c>
      <c r="I294" s="10">
        <v>0</v>
      </c>
    </row>
    <row r="295" spans="1:9" ht="17.100000000000001" customHeight="1" x14ac:dyDescent="0.25">
      <c r="A295" s="129"/>
      <c r="B295" s="24"/>
      <c r="C295" s="29" t="s">
        <v>64</v>
      </c>
      <c r="D295" s="13" t="s">
        <v>5</v>
      </c>
      <c r="E295" s="10">
        <f>F295+G295+H295+I295</f>
        <v>2773345.92</v>
      </c>
      <c r="F295" s="10">
        <f>SUM(F296:F304)</f>
        <v>0</v>
      </c>
      <c r="G295" s="10">
        <f t="shared" ref="G295:I295" si="73">SUM(G296:G304)</f>
        <v>2496010.83</v>
      </c>
      <c r="H295" s="10">
        <f t="shared" si="73"/>
        <v>0</v>
      </c>
      <c r="I295" s="10">
        <f t="shared" si="73"/>
        <v>277335.09000000003</v>
      </c>
    </row>
    <row r="296" spans="1:9" ht="17.100000000000001" customHeight="1" x14ac:dyDescent="0.25">
      <c r="A296" s="129"/>
      <c r="B296" s="24"/>
      <c r="C296" s="85"/>
      <c r="D296" s="13">
        <v>2019</v>
      </c>
      <c r="E296" s="10">
        <f t="shared" ref="E296:E300" si="74">F296+G296+H296+I296</f>
        <v>0</v>
      </c>
      <c r="F296" s="10">
        <v>0</v>
      </c>
      <c r="G296" s="10">
        <v>0</v>
      </c>
      <c r="H296" s="10">
        <v>0</v>
      </c>
      <c r="I296" s="10">
        <v>0</v>
      </c>
    </row>
    <row r="297" spans="1:9" ht="17.100000000000001" customHeight="1" x14ac:dyDescent="0.25">
      <c r="A297" s="129"/>
      <c r="B297" s="24"/>
      <c r="C297" s="85"/>
      <c r="D297" s="13">
        <v>2020</v>
      </c>
      <c r="E297" s="10">
        <f t="shared" si="74"/>
        <v>0</v>
      </c>
      <c r="F297" s="10">
        <v>0</v>
      </c>
      <c r="G297" s="10">
        <v>0</v>
      </c>
      <c r="H297" s="10">
        <v>0</v>
      </c>
      <c r="I297" s="10">
        <v>0</v>
      </c>
    </row>
    <row r="298" spans="1:9" ht="17.100000000000001" customHeight="1" x14ac:dyDescent="0.25">
      <c r="A298" s="129"/>
      <c r="B298" s="24"/>
      <c r="C298" s="85"/>
      <c r="D298" s="13">
        <v>2021</v>
      </c>
      <c r="E298" s="10">
        <f t="shared" si="74"/>
        <v>0</v>
      </c>
      <c r="F298" s="10">
        <v>0</v>
      </c>
      <c r="G298" s="10">
        <v>0</v>
      </c>
      <c r="H298" s="10">
        <v>0</v>
      </c>
      <c r="I298" s="10">
        <v>0</v>
      </c>
    </row>
    <row r="299" spans="1:9" ht="17.100000000000001" customHeight="1" x14ac:dyDescent="0.25">
      <c r="A299" s="129"/>
      <c r="B299" s="24"/>
      <c r="C299" s="85"/>
      <c r="D299" s="13">
        <v>2022</v>
      </c>
      <c r="E299" s="10">
        <f t="shared" si="74"/>
        <v>2773345.92</v>
      </c>
      <c r="F299" s="10">
        <v>0</v>
      </c>
      <c r="G299" s="10">
        <v>2496010.83</v>
      </c>
      <c r="H299" s="10">
        <v>0</v>
      </c>
      <c r="I299" s="10">
        <v>277335.09000000003</v>
      </c>
    </row>
    <row r="300" spans="1:9" ht="17.100000000000001" customHeight="1" x14ac:dyDescent="0.25">
      <c r="A300" s="129"/>
      <c r="B300" s="24"/>
      <c r="C300" s="85"/>
      <c r="D300" s="13">
        <v>2023</v>
      </c>
      <c r="E300" s="10">
        <f t="shared" si="74"/>
        <v>0</v>
      </c>
      <c r="F300" s="10">
        <v>0</v>
      </c>
      <c r="G300" s="10">
        <v>0</v>
      </c>
      <c r="H300" s="10">
        <v>0</v>
      </c>
      <c r="I300" s="10">
        <v>0</v>
      </c>
    </row>
    <row r="301" spans="1:9" ht="17.100000000000001" customHeight="1" x14ac:dyDescent="0.25">
      <c r="A301" s="129"/>
      <c r="B301" s="24"/>
      <c r="C301" s="85"/>
      <c r="D301" s="13">
        <v>2024</v>
      </c>
      <c r="E301" s="10">
        <f>F301+G301+H301+I301</f>
        <v>0</v>
      </c>
      <c r="F301" s="10">
        <v>0</v>
      </c>
      <c r="G301" s="10">
        <v>0</v>
      </c>
      <c r="H301" s="10">
        <v>0</v>
      </c>
      <c r="I301" s="10">
        <v>0</v>
      </c>
    </row>
    <row r="302" spans="1:9" ht="17.100000000000001" customHeight="1" x14ac:dyDescent="0.25">
      <c r="A302" s="129"/>
      <c r="B302" s="24"/>
      <c r="C302" s="85"/>
      <c r="D302" s="13">
        <v>2025</v>
      </c>
      <c r="E302" s="10">
        <f>F302+G302+H302+I302</f>
        <v>0</v>
      </c>
      <c r="F302" s="10">
        <v>0</v>
      </c>
      <c r="G302" s="10">
        <v>0</v>
      </c>
      <c r="H302" s="10">
        <v>0</v>
      </c>
      <c r="I302" s="10">
        <v>0</v>
      </c>
    </row>
    <row r="303" spans="1:9" ht="17.100000000000001" customHeight="1" x14ac:dyDescent="0.25">
      <c r="A303" s="129"/>
      <c r="B303" s="24"/>
      <c r="C303" s="85"/>
      <c r="D303" s="13">
        <v>2026</v>
      </c>
      <c r="E303" s="10">
        <f>F303+G303+H303+I303</f>
        <v>0</v>
      </c>
      <c r="F303" s="10">
        <v>0</v>
      </c>
      <c r="G303" s="10">
        <v>0</v>
      </c>
      <c r="H303" s="10">
        <v>0</v>
      </c>
      <c r="I303" s="10">
        <v>0</v>
      </c>
    </row>
    <row r="304" spans="1:9" ht="17.100000000000001" customHeight="1" x14ac:dyDescent="0.25">
      <c r="A304" s="129"/>
      <c r="B304" s="24"/>
      <c r="C304" s="33"/>
      <c r="D304" s="13">
        <v>2027</v>
      </c>
      <c r="E304" s="10">
        <f>F304+G304+H304+I304</f>
        <v>0</v>
      </c>
      <c r="F304" s="10">
        <v>0</v>
      </c>
      <c r="G304" s="10">
        <v>0</v>
      </c>
      <c r="H304" s="10">
        <v>0</v>
      </c>
      <c r="I304" s="10">
        <v>0</v>
      </c>
    </row>
    <row r="305" spans="1:9" ht="17.100000000000001" customHeight="1" x14ac:dyDescent="0.25">
      <c r="A305" s="129"/>
      <c r="B305" s="24"/>
      <c r="C305" s="29" t="s">
        <v>65</v>
      </c>
      <c r="D305" s="13" t="s">
        <v>5</v>
      </c>
      <c r="E305" s="10">
        <f t="shared" ref="E305:E311" si="75">F305+G305+H305+I305</f>
        <v>499935.89999999997</v>
      </c>
      <c r="F305" s="10">
        <f>SUM(F306:F314)</f>
        <v>0</v>
      </c>
      <c r="G305" s="10">
        <f t="shared" ref="G305:I305" si="76">SUM(G306:G314)</f>
        <v>449942.22</v>
      </c>
      <c r="H305" s="10">
        <f t="shared" si="76"/>
        <v>0</v>
      </c>
      <c r="I305" s="10">
        <f t="shared" si="76"/>
        <v>49993.68</v>
      </c>
    </row>
    <row r="306" spans="1:9" ht="17.100000000000001" customHeight="1" x14ac:dyDescent="0.25">
      <c r="A306" s="129"/>
      <c r="B306" s="24"/>
      <c r="C306" s="85"/>
      <c r="D306" s="13">
        <v>2019</v>
      </c>
      <c r="E306" s="10">
        <f t="shared" si="75"/>
        <v>0</v>
      </c>
      <c r="F306" s="10">
        <v>0</v>
      </c>
      <c r="G306" s="10">
        <v>0</v>
      </c>
      <c r="H306" s="10">
        <v>0</v>
      </c>
      <c r="I306" s="10">
        <v>0</v>
      </c>
    </row>
    <row r="307" spans="1:9" ht="17.100000000000001" customHeight="1" x14ac:dyDescent="0.25">
      <c r="A307" s="129"/>
      <c r="B307" s="24"/>
      <c r="C307" s="85"/>
      <c r="D307" s="13">
        <v>2020</v>
      </c>
      <c r="E307" s="10">
        <f t="shared" si="75"/>
        <v>0</v>
      </c>
      <c r="F307" s="10">
        <v>0</v>
      </c>
      <c r="G307" s="10">
        <v>0</v>
      </c>
      <c r="H307" s="10">
        <v>0</v>
      </c>
      <c r="I307" s="10">
        <v>0</v>
      </c>
    </row>
    <row r="308" spans="1:9" ht="17.100000000000001" customHeight="1" x14ac:dyDescent="0.25">
      <c r="A308" s="129"/>
      <c r="B308" s="24"/>
      <c r="C308" s="85"/>
      <c r="D308" s="13">
        <v>2021</v>
      </c>
      <c r="E308" s="10">
        <f t="shared" si="75"/>
        <v>0</v>
      </c>
      <c r="F308" s="10">
        <v>0</v>
      </c>
      <c r="G308" s="10">
        <v>0</v>
      </c>
      <c r="H308" s="10">
        <v>0</v>
      </c>
      <c r="I308" s="10">
        <v>0</v>
      </c>
    </row>
    <row r="309" spans="1:9" ht="17.100000000000001" customHeight="1" x14ac:dyDescent="0.25">
      <c r="A309" s="129"/>
      <c r="B309" s="24"/>
      <c r="C309" s="85"/>
      <c r="D309" s="13">
        <v>2022</v>
      </c>
      <c r="E309" s="10">
        <f t="shared" si="75"/>
        <v>499935.89999999997</v>
      </c>
      <c r="F309" s="10">
        <v>0</v>
      </c>
      <c r="G309" s="10">
        <v>449942.22</v>
      </c>
      <c r="H309" s="10">
        <v>0</v>
      </c>
      <c r="I309" s="10">
        <v>49993.68</v>
      </c>
    </row>
    <row r="310" spans="1:9" ht="17.100000000000001" customHeight="1" x14ac:dyDescent="0.25">
      <c r="A310" s="129"/>
      <c r="B310" s="24"/>
      <c r="C310" s="85"/>
      <c r="D310" s="13">
        <v>2023</v>
      </c>
      <c r="E310" s="10">
        <f t="shared" si="75"/>
        <v>0</v>
      </c>
      <c r="F310" s="10">
        <v>0</v>
      </c>
      <c r="G310" s="10">
        <v>0</v>
      </c>
      <c r="H310" s="10">
        <v>0</v>
      </c>
      <c r="I310" s="10">
        <v>0</v>
      </c>
    </row>
    <row r="311" spans="1:9" ht="17.100000000000001" customHeight="1" x14ac:dyDescent="0.25">
      <c r="A311" s="129"/>
      <c r="B311" s="24"/>
      <c r="C311" s="85"/>
      <c r="D311" s="13">
        <v>2024</v>
      </c>
      <c r="E311" s="10">
        <f t="shared" si="75"/>
        <v>0</v>
      </c>
      <c r="F311" s="10">
        <v>0</v>
      </c>
      <c r="G311" s="10">
        <v>0</v>
      </c>
      <c r="H311" s="10">
        <v>0</v>
      </c>
      <c r="I311" s="10">
        <v>0</v>
      </c>
    </row>
    <row r="312" spans="1:9" ht="17.100000000000001" customHeight="1" x14ac:dyDescent="0.25">
      <c r="A312" s="129"/>
      <c r="B312" s="24"/>
      <c r="C312" s="85"/>
      <c r="D312" s="13">
        <v>2025</v>
      </c>
      <c r="E312" s="10">
        <f>F312+G312+H312+I312</f>
        <v>0</v>
      </c>
      <c r="F312" s="10">
        <v>0</v>
      </c>
      <c r="G312" s="10">
        <v>0</v>
      </c>
      <c r="H312" s="10">
        <v>0</v>
      </c>
      <c r="I312" s="10">
        <v>0</v>
      </c>
    </row>
    <row r="313" spans="1:9" ht="17.100000000000001" customHeight="1" x14ac:dyDescent="0.25">
      <c r="A313" s="129"/>
      <c r="B313" s="24"/>
      <c r="C313" s="85"/>
      <c r="D313" s="13">
        <v>2026</v>
      </c>
      <c r="E313" s="10">
        <f>F313+G313+H313+I313</f>
        <v>0</v>
      </c>
      <c r="F313" s="10">
        <v>0</v>
      </c>
      <c r="G313" s="10">
        <v>0</v>
      </c>
      <c r="H313" s="10">
        <v>0</v>
      </c>
      <c r="I313" s="10">
        <v>0</v>
      </c>
    </row>
    <row r="314" spans="1:9" ht="17.100000000000001" customHeight="1" x14ac:dyDescent="0.25">
      <c r="A314" s="129"/>
      <c r="B314" s="24"/>
      <c r="C314" s="33"/>
      <c r="D314" s="13">
        <v>2027</v>
      </c>
      <c r="E314" s="10">
        <f>F314+G314+H314+I314</f>
        <v>0</v>
      </c>
      <c r="F314" s="10">
        <v>0</v>
      </c>
      <c r="G314" s="10">
        <v>0</v>
      </c>
      <c r="H314" s="10">
        <v>0</v>
      </c>
      <c r="I314" s="10">
        <v>0</v>
      </c>
    </row>
    <row r="315" spans="1:9" ht="17.100000000000001" customHeight="1" x14ac:dyDescent="0.25">
      <c r="A315" s="129"/>
      <c r="B315" s="24"/>
      <c r="C315" s="101" t="s">
        <v>66</v>
      </c>
      <c r="D315" s="13" t="s">
        <v>5</v>
      </c>
      <c r="E315" s="10">
        <f>F315+G315+H315+I315</f>
        <v>1780000</v>
      </c>
      <c r="F315" s="10">
        <f>SUM(F316:F324)</f>
        <v>0</v>
      </c>
      <c r="G315" s="10">
        <f t="shared" ref="G315:I315" si="77">SUM(G316:G324)</f>
        <v>1780000</v>
      </c>
      <c r="H315" s="10">
        <f t="shared" si="77"/>
        <v>0</v>
      </c>
      <c r="I315" s="10">
        <f t="shared" si="77"/>
        <v>0</v>
      </c>
    </row>
    <row r="316" spans="1:9" ht="17.100000000000001" customHeight="1" x14ac:dyDescent="0.25">
      <c r="A316" s="129"/>
      <c r="B316" s="24"/>
      <c r="C316" s="102"/>
      <c r="D316" s="13">
        <v>2019</v>
      </c>
      <c r="E316" s="10">
        <f t="shared" ref="E316:E334" si="78">F316+G316+H316+I316</f>
        <v>0</v>
      </c>
      <c r="F316" s="10">
        <v>0</v>
      </c>
      <c r="G316" s="10">
        <v>0</v>
      </c>
      <c r="H316" s="10">
        <v>0</v>
      </c>
      <c r="I316" s="10">
        <v>0</v>
      </c>
    </row>
    <row r="317" spans="1:9" ht="17.100000000000001" customHeight="1" x14ac:dyDescent="0.25">
      <c r="A317" s="129"/>
      <c r="B317" s="24"/>
      <c r="C317" s="102"/>
      <c r="D317" s="13">
        <v>2020</v>
      </c>
      <c r="E317" s="10">
        <f t="shared" si="78"/>
        <v>0</v>
      </c>
      <c r="F317" s="10">
        <v>0</v>
      </c>
      <c r="G317" s="10">
        <v>0</v>
      </c>
      <c r="H317" s="10">
        <v>0</v>
      </c>
      <c r="I317" s="10">
        <v>0</v>
      </c>
    </row>
    <row r="318" spans="1:9" ht="17.100000000000001" customHeight="1" x14ac:dyDescent="0.25">
      <c r="A318" s="129"/>
      <c r="B318" s="24"/>
      <c r="C318" s="102"/>
      <c r="D318" s="13">
        <v>2021</v>
      </c>
      <c r="E318" s="10">
        <f t="shared" si="78"/>
        <v>0</v>
      </c>
      <c r="F318" s="10">
        <v>0</v>
      </c>
      <c r="G318" s="10">
        <v>0</v>
      </c>
      <c r="H318" s="10">
        <v>0</v>
      </c>
      <c r="I318" s="10">
        <v>0</v>
      </c>
    </row>
    <row r="319" spans="1:9" ht="17.100000000000001" customHeight="1" x14ac:dyDescent="0.25">
      <c r="A319" s="129"/>
      <c r="B319" s="24"/>
      <c r="C319" s="102"/>
      <c r="D319" s="13">
        <v>2022</v>
      </c>
      <c r="E319" s="10">
        <f t="shared" si="78"/>
        <v>0</v>
      </c>
      <c r="F319" s="10">
        <v>0</v>
      </c>
      <c r="G319" s="10">
        <v>0</v>
      </c>
      <c r="H319" s="10">
        <v>0</v>
      </c>
      <c r="I319" s="10">
        <v>0</v>
      </c>
    </row>
    <row r="320" spans="1:9" ht="17.100000000000001" customHeight="1" x14ac:dyDescent="0.25">
      <c r="A320" s="129"/>
      <c r="B320" s="24"/>
      <c r="C320" s="102"/>
      <c r="D320" s="13">
        <v>2023</v>
      </c>
      <c r="E320" s="10">
        <f t="shared" si="78"/>
        <v>1780000</v>
      </c>
      <c r="F320" s="10">
        <v>0</v>
      </c>
      <c r="G320" s="10">
        <v>1780000</v>
      </c>
      <c r="H320" s="10">
        <v>0</v>
      </c>
      <c r="I320" s="10">
        <v>0</v>
      </c>
    </row>
    <row r="321" spans="1:9" ht="17.100000000000001" customHeight="1" x14ac:dyDescent="0.25">
      <c r="A321" s="129"/>
      <c r="B321" s="24"/>
      <c r="C321" s="102"/>
      <c r="D321" s="13">
        <v>2024</v>
      </c>
      <c r="E321" s="10">
        <f t="shared" si="78"/>
        <v>0</v>
      </c>
      <c r="F321" s="10">
        <v>0</v>
      </c>
      <c r="G321" s="10">
        <v>0</v>
      </c>
      <c r="H321" s="10">
        <v>0</v>
      </c>
      <c r="I321" s="10">
        <v>0</v>
      </c>
    </row>
    <row r="322" spans="1:9" ht="17.100000000000001" customHeight="1" x14ac:dyDescent="0.25">
      <c r="A322" s="129"/>
      <c r="B322" s="24"/>
      <c r="C322" s="102"/>
      <c r="D322" s="13">
        <v>2025</v>
      </c>
      <c r="E322" s="10">
        <f t="shared" ref="E322:E323" si="79">F322+G322+H322+I322</f>
        <v>0</v>
      </c>
      <c r="F322" s="10">
        <v>0</v>
      </c>
      <c r="G322" s="10">
        <v>0</v>
      </c>
      <c r="H322" s="10">
        <v>0</v>
      </c>
      <c r="I322" s="10">
        <v>0</v>
      </c>
    </row>
    <row r="323" spans="1:9" ht="17.100000000000001" customHeight="1" x14ac:dyDescent="0.25">
      <c r="A323" s="129"/>
      <c r="B323" s="24"/>
      <c r="C323" s="102"/>
      <c r="D323" s="13">
        <v>2026</v>
      </c>
      <c r="E323" s="10">
        <f t="shared" si="79"/>
        <v>0</v>
      </c>
      <c r="F323" s="10">
        <v>0</v>
      </c>
      <c r="G323" s="10">
        <v>0</v>
      </c>
      <c r="H323" s="10">
        <v>0</v>
      </c>
      <c r="I323" s="10">
        <v>0</v>
      </c>
    </row>
    <row r="324" spans="1:9" ht="17.100000000000001" customHeight="1" x14ac:dyDescent="0.25">
      <c r="A324" s="129"/>
      <c r="B324" s="24"/>
      <c r="C324" s="103"/>
      <c r="D324" s="13">
        <v>2027</v>
      </c>
      <c r="E324" s="10">
        <f t="shared" si="78"/>
        <v>0</v>
      </c>
      <c r="F324" s="10">
        <v>0</v>
      </c>
      <c r="G324" s="10">
        <v>0</v>
      </c>
      <c r="H324" s="10">
        <v>0</v>
      </c>
      <c r="I324" s="10">
        <v>0</v>
      </c>
    </row>
    <row r="325" spans="1:9" ht="17.100000000000001" customHeight="1" x14ac:dyDescent="0.25">
      <c r="A325" s="129"/>
      <c r="B325" s="24"/>
      <c r="C325" s="101" t="s">
        <v>67</v>
      </c>
      <c r="D325" s="13" t="s">
        <v>5</v>
      </c>
      <c r="E325" s="10">
        <f t="shared" si="78"/>
        <v>1780000</v>
      </c>
      <c r="F325" s="10">
        <f>SUM(F326:F334)</f>
        <v>0</v>
      </c>
      <c r="G325" s="10">
        <f t="shared" ref="G325:I325" si="80">SUM(G326:G334)</f>
        <v>1780000</v>
      </c>
      <c r="H325" s="10">
        <f t="shared" si="80"/>
        <v>0</v>
      </c>
      <c r="I325" s="10">
        <f t="shared" si="80"/>
        <v>0</v>
      </c>
    </row>
    <row r="326" spans="1:9" ht="17.100000000000001" customHeight="1" x14ac:dyDescent="0.25">
      <c r="A326" s="129"/>
      <c r="B326" s="24"/>
      <c r="C326" s="102"/>
      <c r="D326" s="13">
        <v>2019</v>
      </c>
      <c r="E326" s="10">
        <f t="shared" si="78"/>
        <v>0</v>
      </c>
      <c r="F326" s="10">
        <v>0</v>
      </c>
      <c r="G326" s="10">
        <v>0</v>
      </c>
      <c r="H326" s="10">
        <v>0</v>
      </c>
      <c r="I326" s="10">
        <v>0</v>
      </c>
    </row>
    <row r="327" spans="1:9" ht="17.100000000000001" customHeight="1" x14ac:dyDescent="0.25">
      <c r="A327" s="129"/>
      <c r="B327" s="24"/>
      <c r="C327" s="102"/>
      <c r="D327" s="13">
        <v>2020</v>
      </c>
      <c r="E327" s="10">
        <f t="shared" si="78"/>
        <v>0</v>
      </c>
      <c r="F327" s="10">
        <v>0</v>
      </c>
      <c r="G327" s="10">
        <v>0</v>
      </c>
      <c r="H327" s="10">
        <v>0</v>
      </c>
      <c r="I327" s="10">
        <v>0</v>
      </c>
    </row>
    <row r="328" spans="1:9" ht="17.100000000000001" customHeight="1" x14ac:dyDescent="0.25">
      <c r="A328" s="129"/>
      <c r="B328" s="24"/>
      <c r="C328" s="102"/>
      <c r="D328" s="13">
        <v>2021</v>
      </c>
      <c r="E328" s="10">
        <f t="shared" si="78"/>
        <v>0</v>
      </c>
      <c r="F328" s="10">
        <v>0</v>
      </c>
      <c r="G328" s="10">
        <v>0</v>
      </c>
      <c r="H328" s="10">
        <v>0</v>
      </c>
      <c r="I328" s="10">
        <v>0</v>
      </c>
    </row>
    <row r="329" spans="1:9" ht="17.100000000000001" customHeight="1" x14ac:dyDescent="0.25">
      <c r="A329" s="129"/>
      <c r="B329" s="24"/>
      <c r="C329" s="102"/>
      <c r="D329" s="13">
        <v>2022</v>
      </c>
      <c r="E329" s="10">
        <f t="shared" si="78"/>
        <v>0</v>
      </c>
      <c r="F329" s="10">
        <v>0</v>
      </c>
      <c r="G329" s="10">
        <v>0</v>
      </c>
      <c r="H329" s="10">
        <v>0</v>
      </c>
      <c r="I329" s="10">
        <v>0</v>
      </c>
    </row>
    <row r="330" spans="1:9" ht="17.100000000000001" customHeight="1" x14ac:dyDescent="0.25">
      <c r="A330" s="129"/>
      <c r="B330" s="24"/>
      <c r="C330" s="102"/>
      <c r="D330" s="13">
        <v>2023</v>
      </c>
      <c r="E330" s="10">
        <f t="shared" si="78"/>
        <v>1780000</v>
      </c>
      <c r="F330" s="10">
        <v>0</v>
      </c>
      <c r="G330" s="10">
        <v>1780000</v>
      </c>
      <c r="H330" s="10">
        <v>0</v>
      </c>
      <c r="I330" s="10">
        <v>0</v>
      </c>
    </row>
    <row r="331" spans="1:9" ht="17.100000000000001" customHeight="1" x14ac:dyDescent="0.25">
      <c r="A331" s="129"/>
      <c r="B331" s="24"/>
      <c r="C331" s="102"/>
      <c r="D331" s="13">
        <v>2024</v>
      </c>
      <c r="E331" s="10">
        <f t="shared" si="78"/>
        <v>0</v>
      </c>
      <c r="F331" s="10">
        <v>0</v>
      </c>
      <c r="G331" s="10">
        <v>0</v>
      </c>
      <c r="H331" s="10">
        <v>0</v>
      </c>
      <c r="I331" s="10">
        <v>0</v>
      </c>
    </row>
    <row r="332" spans="1:9" ht="17.100000000000001" customHeight="1" x14ac:dyDescent="0.25">
      <c r="A332" s="129"/>
      <c r="B332" s="24"/>
      <c r="C332" s="102"/>
      <c r="D332" s="13">
        <v>2025</v>
      </c>
      <c r="E332" s="10">
        <f t="shared" ref="E332:E333" si="81">F332+G332+H332+I332</f>
        <v>0</v>
      </c>
      <c r="F332" s="10">
        <v>0</v>
      </c>
      <c r="G332" s="10">
        <v>0</v>
      </c>
      <c r="H332" s="10">
        <v>0</v>
      </c>
      <c r="I332" s="10">
        <v>0</v>
      </c>
    </row>
    <row r="333" spans="1:9" ht="17.100000000000001" customHeight="1" x14ac:dyDescent="0.25">
      <c r="A333" s="129"/>
      <c r="B333" s="24"/>
      <c r="C333" s="102"/>
      <c r="D333" s="13">
        <v>2026</v>
      </c>
      <c r="E333" s="10">
        <f t="shared" si="81"/>
        <v>0</v>
      </c>
      <c r="F333" s="10">
        <v>0</v>
      </c>
      <c r="G333" s="10">
        <v>0</v>
      </c>
      <c r="H333" s="10">
        <v>0</v>
      </c>
      <c r="I333" s="10">
        <v>0</v>
      </c>
    </row>
    <row r="334" spans="1:9" ht="17.100000000000001" customHeight="1" x14ac:dyDescent="0.25">
      <c r="A334" s="129"/>
      <c r="B334" s="24"/>
      <c r="C334" s="103"/>
      <c r="D334" s="13">
        <v>2027</v>
      </c>
      <c r="E334" s="10">
        <f t="shared" si="78"/>
        <v>0</v>
      </c>
      <c r="F334" s="10">
        <v>0</v>
      </c>
      <c r="G334" s="10">
        <v>0</v>
      </c>
      <c r="H334" s="10">
        <v>0</v>
      </c>
      <c r="I334" s="10">
        <v>0</v>
      </c>
    </row>
    <row r="335" spans="1:9" ht="17.100000000000001" customHeight="1" x14ac:dyDescent="0.25">
      <c r="A335" s="129"/>
      <c r="B335" s="24"/>
      <c r="C335" s="101" t="s">
        <v>68</v>
      </c>
      <c r="D335" s="13" t="s">
        <v>5</v>
      </c>
      <c r="E335" s="10">
        <f>F335+G335+H335+I335</f>
        <v>1780000</v>
      </c>
      <c r="F335" s="10">
        <f>SUM(F336:F344)</f>
        <v>0</v>
      </c>
      <c r="G335" s="10">
        <f t="shared" ref="G335:I335" si="82">SUM(G336:G344)</f>
        <v>1780000</v>
      </c>
      <c r="H335" s="10">
        <f t="shared" si="82"/>
        <v>0</v>
      </c>
      <c r="I335" s="10">
        <f t="shared" si="82"/>
        <v>0</v>
      </c>
    </row>
    <row r="336" spans="1:9" ht="17.100000000000001" customHeight="1" x14ac:dyDescent="0.25">
      <c r="A336" s="129"/>
      <c r="B336" s="24"/>
      <c r="C336" s="104"/>
      <c r="D336" s="13">
        <v>2019</v>
      </c>
      <c r="E336" s="10">
        <f t="shared" ref="E336:E344" si="83">F336+G336+H336+I336</f>
        <v>0</v>
      </c>
      <c r="F336" s="10">
        <v>0</v>
      </c>
      <c r="G336" s="10">
        <v>0</v>
      </c>
      <c r="H336" s="10">
        <v>0</v>
      </c>
      <c r="I336" s="10">
        <v>0</v>
      </c>
    </row>
    <row r="337" spans="1:9" ht="17.100000000000001" customHeight="1" x14ac:dyDescent="0.25">
      <c r="A337" s="129"/>
      <c r="B337" s="24"/>
      <c r="C337" s="104"/>
      <c r="D337" s="13">
        <v>2020</v>
      </c>
      <c r="E337" s="10">
        <f t="shared" si="83"/>
        <v>0</v>
      </c>
      <c r="F337" s="10">
        <v>0</v>
      </c>
      <c r="G337" s="10">
        <v>0</v>
      </c>
      <c r="H337" s="10">
        <v>0</v>
      </c>
      <c r="I337" s="10">
        <v>0</v>
      </c>
    </row>
    <row r="338" spans="1:9" ht="17.100000000000001" customHeight="1" x14ac:dyDescent="0.25">
      <c r="A338" s="129"/>
      <c r="B338" s="24"/>
      <c r="C338" s="104"/>
      <c r="D338" s="13">
        <v>2021</v>
      </c>
      <c r="E338" s="10">
        <f t="shared" si="83"/>
        <v>0</v>
      </c>
      <c r="F338" s="10">
        <v>0</v>
      </c>
      <c r="G338" s="10">
        <v>0</v>
      </c>
      <c r="H338" s="10">
        <v>0</v>
      </c>
      <c r="I338" s="10">
        <v>0</v>
      </c>
    </row>
    <row r="339" spans="1:9" ht="17.100000000000001" customHeight="1" x14ac:dyDescent="0.25">
      <c r="A339" s="129"/>
      <c r="B339" s="24"/>
      <c r="C339" s="104"/>
      <c r="D339" s="13">
        <v>2022</v>
      </c>
      <c r="E339" s="10">
        <f t="shared" si="83"/>
        <v>0</v>
      </c>
      <c r="F339" s="10">
        <v>0</v>
      </c>
      <c r="G339" s="10">
        <v>0</v>
      </c>
      <c r="H339" s="10">
        <v>0</v>
      </c>
      <c r="I339" s="10">
        <v>0</v>
      </c>
    </row>
    <row r="340" spans="1:9" ht="17.100000000000001" customHeight="1" x14ac:dyDescent="0.25">
      <c r="A340" s="129"/>
      <c r="B340" s="24"/>
      <c r="C340" s="104"/>
      <c r="D340" s="13">
        <v>2023</v>
      </c>
      <c r="E340" s="10">
        <f t="shared" si="83"/>
        <v>1780000</v>
      </c>
      <c r="F340" s="10">
        <v>0</v>
      </c>
      <c r="G340" s="10">
        <v>1780000</v>
      </c>
      <c r="H340" s="10">
        <v>0</v>
      </c>
      <c r="I340" s="10">
        <v>0</v>
      </c>
    </row>
    <row r="341" spans="1:9" ht="17.100000000000001" customHeight="1" x14ac:dyDescent="0.25">
      <c r="A341" s="129"/>
      <c r="B341" s="24"/>
      <c r="C341" s="104"/>
      <c r="D341" s="13">
        <v>2024</v>
      </c>
      <c r="E341" s="10">
        <f t="shared" si="83"/>
        <v>0</v>
      </c>
      <c r="F341" s="10">
        <v>0</v>
      </c>
      <c r="G341" s="10">
        <v>0</v>
      </c>
      <c r="H341" s="10">
        <v>0</v>
      </c>
      <c r="I341" s="10">
        <v>0</v>
      </c>
    </row>
    <row r="342" spans="1:9" ht="17.100000000000001" customHeight="1" x14ac:dyDescent="0.25">
      <c r="A342" s="129"/>
      <c r="B342" s="24"/>
      <c r="C342" s="104"/>
      <c r="D342" s="13">
        <v>2025</v>
      </c>
      <c r="E342" s="10">
        <f t="shared" si="83"/>
        <v>0</v>
      </c>
      <c r="F342" s="10">
        <v>0</v>
      </c>
      <c r="G342" s="10">
        <v>0</v>
      </c>
      <c r="H342" s="10">
        <v>0</v>
      </c>
      <c r="I342" s="10">
        <v>0</v>
      </c>
    </row>
    <row r="343" spans="1:9" ht="17.100000000000001" customHeight="1" x14ac:dyDescent="0.25">
      <c r="A343" s="129"/>
      <c r="B343" s="24"/>
      <c r="C343" s="104"/>
      <c r="D343" s="13">
        <v>2026</v>
      </c>
      <c r="E343" s="10">
        <f t="shared" ref="E343" si="84">F343+G343+H343+I343</f>
        <v>0</v>
      </c>
      <c r="F343" s="10">
        <v>0</v>
      </c>
      <c r="G343" s="10">
        <v>0</v>
      </c>
      <c r="H343" s="10">
        <v>0</v>
      </c>
      <c r="I343" s="10">
        <v>0</v>
      </c>
    </row>
    <row r="344" spans="1:9" ht="16.899999999999999" customHeight="1" x14ac:dyDescent="0.25">
      <c r="A344" s="129"/>
      <c r="B344" s="24"/>
      <c r="C344" s="105"/>
      <c r="D344" s="13">
        <v>2027</v>
      </c>
      <c r="E344" s="10">
        <f t="shared" si="83"/>
        <v>0</v>
      </c>
      <c r="F344" s="10">
        <v>0</v>
      </c>
      <c r="G344" s="10">
        <v>0</v>
      </c>
      <c r="H344" s="10">
        <v>0</v>
      </c>
      <c r="I344" s="10">
        <v>0</v>
      </c>
    </row>
    <row r="345" spans="1:9" ht="16.899999999999999" customHeight="1" x14ac:dyDescent="0.25">
      <c r="A345" s="129"/>
      <c r="B345" s="24"/>
      <c r="C345" s="107" t="s">
        <v>92</v>
      </c>
      <c r="D345" s="13">
        <v>2025</v>
      </c>
      <c r="E345" s="10">
        <f t="shared" ref="E345:E353" si="85">F345+G345+H345+I345</f>
        <v>1500000</v>
      </c>
      <c r="F345" s="10">
        <v>0</v>
      </c>
      <c r="G345" s="10">
        <v>1364999.96</v>
      </c>
      <c r="H345" s="10">
        <v>0</v>
      </c>
      <c r="I345" s="10">
        <v>135000.04</v>
      </c>
    </row>
    <row r="346" spans="1:9" ht="16.899999999999999" customHeight="1" x14ac:dyDescent="0.25">
      <c r="A346" s="129"/>
      <c r="B346" s="24"/>
      <c r="C346" s="108"/>
      <c r="D346" s="13">
        <v>2026</v>
      </c>
      <c r="E346" s="10">
        <f t="shared" si="85"/>
        <v>0</v>
      </c>
      <c r="F346" s="10">
        <v>0</v>
      </c>
      <c r="G346" s="10">
        <v>0</v>
      </c>
      <c r="H346" s="10">
        <v>0</v>
      </c>
      <c r="I346" s="10">
        <v>0</v>
      </c>
    </row>
    <row r="347" spans="1:9" ht="16.899999999999999" customHeight="1" x14ac:dyDescent="0.25">
      <c r="A347" s="129"/>
      <c r="B347" s="24"/>
      <c r="C347" s="109"/>
      <c r="D347" s="13">
        <v>2027</v>
      </c>
      <c r="E347" s="10">
        <f t="shared" si="85"/>
        <v>0</v>
      </c>
      <c r="F347" s="10">
        <v>0</v>
      </c>
      <c r="G347" s="10">
        <v>0</v>
      </c>
      <c r="H347" s="10">
        <v>0</v>
      </c>
      <c r="I347" s="10">
        <v>0</v>
      </c>
    </row>
    <row r="348" spans="1:9" ht="16.899999999999999" customHeight="1" x14ac:dyDescent="0.25">
      <c r="A348" s="129"/>
      <c r="B348" s="24"/>
      <c r="C348" s="107" t="s">
        <v>91</v>
      </c>
      <c r="D348" s="13">
        <v>2025</v>
      </c>
      <c r="E348" s="10">
        <f t="shared" si="85"/>
        <v>1500000</v>
      </c>
      <c r="F348" s="10">
        <v>0</v>
      </c>
      <c r="G348" s="10">
        <v>1364999.96</v>
      </c>
      <c r="H348" s="10">
        <v>0</v>
      </c>
      <c r="I348" s="10">
        <v>135000.04</v>
      </c>
    </row>
    <row r="349" spans="1:9" ht="16.899999999999999" customHeight="1" x14ac:dyDescent="0.25">
      <c r="A349" s="129"/>
      <c r="B349" s="24"/>
      <c r="C349" s="108"/>
      <c r="D349" s="13">
        <v>2026</v>
      </c>
      <c r="E349" s="10">
        <f t="shared" si="85"/>
        <v>0</v>
      </c>
      <c r="F349" s="10">
        <v>0</v>
      </c>
      <c r="G349" s="10">
        <v>0</v>
      </c>
      <c r="H349" s="10">
        <v>0</v>
      </c>
      <c r="I349" s="10">
        <v>0</v>
      </c>
    </row>
    <row r="350" spans="1:9" ht="16.899999999999999" customHeight="1" x14ac:dyDescent="0.25">
      <c r="A350" s="129"/>
      <c r="B350" s="24"/>
      <c r="C350" s="109"/>
      <c r="D350" s="13">
        <v>2027</v>
      </c>
      <c r="E350" s="10">
        <f t="shared" si="85"/>
        <v>0</v>
      </c>
      <c r="F350" s="10">
        <v>0</v>
      </c>
      <c r="G350" s="10">
        <v>0</v>
      </c>
      <c r="H350" s="10">
        <v>0</v>
      </c>
      <c r="I350" s="10">
        <v>0</v>
      </c>
    </row>
    <row r="351" spans="1:9" ht="16.899999999999999" customHeight="1" x14ac:dyDescent="0.25">
      <c r="A351" s="129"/>
      <c r="B351" s="24"/>
      <c r="C351" s="101" t="s">
        <v>90</v>
      </c>
      <c r="D351" s="13">
        <v>2025</v>
      </c>
      <c r="E351" s="10">
        <f t="shared" si="85"/>
        <v>4000000</v>
      </c>
      <c r="F351" s="10">
        <v>0</v>
      </c>
      <c r="G351" s="10">
        <v>3639999.89</v>
      </c>
      <c r="H351" s="10">
        <v>0</v>
      </c>
      <c r="I351" s="10">
        <v>360000.11</v>
      </c>
    </row>
    <row r="352" spans="1:9" ht="16.899999999999999" customHeight="1" x14ac:dyDescent="0.25">
      <c r="A352" s="129"/>
      <c r="B352" s="24"/>
      <c r="C352" s="110"/>
      <c r="D352" s="13">
        <v>2026</v>
      </c>
      <c r="E352" s="10">
        <f t="shared" si="85"/>
        <v>0</v>
      </c>
      <c r="F352" s="10">
        <v>0</v>
      </c>
      <c r="G352" s="10">
        <v>0</v>
      </c>
      <c r="H352" s="10">
        <v>0</v>
      </c>
      <c r="I352" s="10">
        <v>0</v>
      </c>
    </row>
    <row r="353" spans="1:12" ht="16.899999999999999" customHeight="1" x14ac:dyDescent="0.25">
      <c r="A353" s="129"/>
      <c r="B353" s="24"/>
      <c r="C353" s="111"/>
      <c r="D353" s="13">
        <v>2027</v>
      </c>
      <c r="E353" s="10">
        <f t="shared" si="85"/>
        <v>0</v>
      </c>
      <c r="F353" s="10">
        <v>0</v>
      </c>
      <c r="G353" s="10">
        <v>0</v>
      </c>
      <c r="H353" s="10">
        <v>0</v>
      </c>
      <c r="I353" s="10">
        <v>0</v>
      </c>
    </row>
    <row r="354" spans="1:12" ht="16.899999999999999" customHeight="1" x14ac:dyDescent="0.25">
      <c r="A354" s="129"/>
      <c r="B354" s="24"/>
      <c r="C354" s="107" t="s">
        <v>89</v>
      </c>
      <c r="D354" s="13">
        <v>2025</v>
      </c>
      <c r="E354" s="10">
        <f t="shared" ref="E354:E362" si="86">F354+G354+H354+I354</f>
        <v>1854000</v>
      </c>
      <c r="F354" s="10">
        <v>0</v>
      </c>
      <c r="G354" s="10">
        <v>1687139.95</v>
      </c>
      <c r="H354" s="10">
        <v>0</v>
      </c>
      <c r="I354" s="10">
        <v>166860.04999999999</v>
      </c>
    </row>
    <row r="355" spans="1:12" ht="16.899999999999999" customHeight="1" x14ac:dyDescent="0.25">
      <c r="A355" s="129"/>
      <c r="B355" s="24"/>
      <c r="C355" s="108"/>
      <c r="D355" s="13">
        <v>2026</v>
      </c>
      <c r="E355" s="10">
        <f t="shared" si="86"/>
        <v>0</v>
      </c>
      <c r="F355" s="10">
        <v>0</v>
      </c>
      <c r="G355" s="10">
        <v>0</v>
      </c>
      <c r="H355" s="10">
        <v>0</v>
      </c>
      <c r="I355" s="10">
        <v>0</v>
      </c>
    </row>
    <row r="356" spans="1:12" ht="16.899999999999999" customHeight="1" x14ac:dyDescent="0.25">
      <c r="A356" s="129"/>
      <c r="B356" s="24"/>
      <c r="C356" s="109"/>
      <c r="D356" s="13">
        <v>2027</v>
      </c>
      <c r="E356" s="10">
        <f t="shared" si="86"/>
        <v>0</v>
      </c>
      <c r="F356" s="10">
        <v>0</v>
      </c>
      <c r="G356" s="10">
        <v>0</v>
      </c>
      <c r="H356" s="10">
        <v>0</v>
      </c>
      <c r="I356" s="10">
        <v>0</v>
      </c>
    </row>
    <row r="357" spans="1:12" ht="16.899999999999999" customHeight="1" x14ac:dyDescent="0.25">
      <c r="A357" s="129"/>
      <c r="B357" s="24"/>
      <c r="C357" s="107" t="s">
        <v>88</v>
      </c>
      <c r="D357" s="13">
        <v>2025</v>
      </c>
      <c r="E357" s="10">
        <f t="shared" si="86"/>
        <v>3500000</v>
      </c>
      <c r="F357" s="10">
        <v>0</v>
      </c>
      <c r="G357" s="10">
        <v>3184999.9</v>
      </c>
      <c r="H357" s="10">
        <v>0</v>
      </c>
      <c r="I357" s="10">
        <v>315000.09999999998</v>
      </c>
    </row>
    <row r="358" spans="1:12" ht="16.899999999999999" customHeight="1" x14ac:dyDescent="0.25">
      <c r="A358" s="129"/>
      <c r="B358" s="24"/>
      <c r="C358" s="108"/>
      <c r="D358" s="13">
        <v>2026</v>
      </c>
      <c r="E358" s="10">
        <f t="shared" si="86"/>
        <v>0</v>
      </c>
      <c r="F358" s="10">
        <v>0</v>
      </c>
      <c r="G358" s="10">
        <v>0</v>
      </c>
      <c r="H358" s="10">
        <v>0</v>
      </c>
      <c r="I358" s="10">
        <v>0</v>
      </c>
      <c r="L358" s="139"/>
    </row>
    <row r="359" spans="1:12" ht="16.899999999999999" customHeight="1" x14ac:dyDescent="0.25">
      <c r="A359" s="129"/>
      <c r="B359" s="24"/>
      <c r="C359" s="109"/>
      <c r="D359" s="13">
        <v>2027</v>
      </c>
      <c r="E359" s="10">
        <f t="shared" si="86"/>
        <v>0</v>
      </c>
      <c r="F359" s="10">
        <v>0</v>
      </c>
      <c r="G359" s="10">
        <v>0</v>
      </c>
      <c r="H359" s="10">
        <v>0</v>
      </c>
      <c r="I359" s="10">
        <v>0</v>
      </c>
      <c r="L359" s="139"/>
    </row>
    <row r="360" spans="1:12" ht="16.899999999999999" customHeight="1" x14ac:dyDescent="0.25">
      <c r="A360" s="129"/>
      <c r="B360" s="24"/>
      <c r="C360" s="107" t="s">
        <v>87</v>
      </c>
      <c r="D360" s="13">
        <v>2025</v>
      </c>
      <c r="E360" s="10">
        <f t="shared" si="86"/>
        <v>2711517</v>
      </c>
      <c r="F360" s="10">
        <v>0</v>
      </c>
      <c r="G360" s="10">
        <v>2467480.38</v>
      </c>
      <c r="H360" s="10">
        <v>0</v>
      </c>
      <c r="I360" s="10">
        <v>244036.62</v>
      </c>
      <c r="L360" s="139"/>
    </row>
    <row r="361" spans="1:12" ht="16.899999999999999" customHeight="1" x14ac:dyDescent="0.25">
      <c r="A361" s="129"/>
      <c r="B361" s="24"/>
      <c r="C361" s="108"/>
      <c r="D361" s="13">
        <v>2026</v>
      </c>
      <c r="E361" s="10">
        <f t="shared" si="86"/>
        <v>0</v>
      </c>
      <c r="F361" s="10">
        <v>0</v>
      </c>
      <c r="G361" s="10">
        <v>0</v>
      </c>
      <c r="H361" s="10">
        <v>0</v>
      </c>
      <c r="I361" s="10">
        <v>0</v>
      </c>
      <c r="L361" s="139"/>
    </row>
    <row r="362" spans="1:12" ht="16.899999999999999" customHeight="1" x14ac:dyDescent="0.25">
      <c r="A362" s="129"/>
      <c r="B362" s="24"/>
      <c r="C362" s="109"/>
      <c r="D362" s="13">
        <v>2027</v>
      </c>
      <c r="E362" s="10">
        <f t="shared" si="86"/>
        <v>0</v>
      </c>
      <c r="F362" s="10">
        <v>0</v>
      </c>
      <c r="G362" s="10">
        <v>0</v>
      </c>
      <c r="H362" s="10">
        <v>0</v>
      </c>
      <c r="I362" s="10">
        <v>0</v>
      </c>
      <c r="L362" s="139"/>
    </row>
    <row r="363" spans="1:12" ht="17.100000000000001" customHeight="1" x14ac:dyDescent="0.25">
      <c r="A363" s="129"/>
      <c r="B363" s="136" t="s">
        <v>81</v>
      </c>
      <c r="C363" s="98" t="s">
        <v>26</v>
      </c>
      <c r="D363" s="13" t="s">
        <v>5</v>
      </c>
      <c r="E363" s="10">
        <f>F363+G363+H363+I363</f>
        <v>2222970.94</v>
      </c>
      <c r="F363" s="10">
        <f>SUM(F364:F367)</f>
        <v>0</v>
      </c>
      <c r="G363" s="10">
        <f t="shared" ref="G363:I363" si="87">SUM(G364:G367)</f>
        <v>1978470</v>
      </c>
      <c r="H363" s="10">
        <f t="shared" si="87"/>
        <v>223000</v>
      </c>
      <c r="I363" s="10">
        <f t="shared" si="87"/>
        <v>21500.94</v>
      </c>
      <c r="L363" s="140"/>
    </row>
    <row r="364" spans="1:12" ht="17.100000000000001" customHeight="1" x14ac:dyDescent="0.25">
      <c r="A364" s="129"/>
      <c r="B364" s="137"/>
      <c r="C364" s="99"/>
      <c r="D364" s="13">
        <v>2024</v>
      </c>
      <c r="E364" s="10">
        <f t="shared" ref="E364:E367" si="88">F364+G364+H364+I364</f>
        <v>2222970.94</v>
      </c>
      <c r="F364" s="10">
        <v>0</v>
      </c>
      <c r="G364" s="10">
        <v>1978470</v>
      </c>
      <c r="H364" s="10">
        <v>223000</v>
      </c>
      <c r="I364" s="10">
        <v>21500.94</v>
      </c>
      <c r="L364" s="140"/>
    </row>
    <row r="365" spans="1:12" ht="17.100000000000001" customHeight="1" x14ac:dyDescent="0.25">
      <c r="A365" s="129"/>
      <c r="B365" s="137"/>
      <c r="C365" s="99"/>
      <c r="D365" s="13">
        <v>2025</v>
      </c>
      <c r="E365" s="10">
        <f t="shared" ref="E365:E366" si="89">F365+G365+H365+I365</f>
        <v>0</v>
      </c>
      <c r="F365" s="10">
        <v>0</v>
      </c>
      <c r="G365" s="10">
        <v>0</v>
      </c>
      <c r="H365" s="10">
        <v>0</v>
      </c>
      <c r="I365" s="10">
        <v>0</v>
      </c>
      <c r="L365" s="140"/>
    </row>
    <row r="366" spans="1:12" ht="17.100000000000001" customHeight="1" x14ac:dyDescent="0.25">
      <c r="A366" s="129"/>
      <c r="B366" s="137"/>
      <c r="C366" s="99"/>
      <c r="D366" s="13">
        <v>2026</v>
      </c>
      <c r="E366" s="10">
        <f t="shared" si="89"/>
        <v>0</v>
      </c>
      <c r="F366" s="10">
        <v>0</v>
      </c>
      <c r="G366" s="10">
        <v>0</v>
      </c>
      <c r="H366" s="10">
        <v>0</v>
      </c>
      <c r="I366" s="10">
        <v>0</v>
      </c>
      <c r="L366" s="139"/>
    </row>
    <row r="367" spans="1:12" ht="17.100000000000001" customHeight="1" x14ac:dyDescent="0.25">
      <c r="A367" s="129"/>
      <c r="B367" s="137"/>
      <c r="C367" s="100"/>
      <c r="D367" s="13">
        <v>2027</v>
      </c>
      <c r="E367" s="10">
        <f t="shared" si="88"/>
        <v>0</v>
      </c>
      <c r="F367" s="10">
        <v>0</v>
      </c>
      <c r="G367" s="10">
        <v>0</v>
      </c>
      <c r="H367" s="10">
        <v>0</v>
      </c>
      <c r="I367" s="10">
        <v>0</v>
      </c>
      <c r="L367" s="139"/>
    </row>
    <row r="368" spans="1:12" ht="17.100000000000001" customHeight="1" x14ac:dyDescent="0.25">
      <c r="A368" s="129"/>
      <c r="B368" s="137"/>
      <c r="C368" s="98" t="s">
        <v>27</v>
      </c>
      <c r="D368" s="13" t="s">
        <v>5</v>
      </c>
      <c r="E368" s="10">
        <f>F368+G368+H368+I368</f>
        <v>1150548.1000000001</v>
      </c>
      <c r="F368" s="10">
        <f>SUM(F369:F372)</f>
        <v>0</v>
      </c>
      <c r="G368" s="10">
        <f t="shared" ref="G368:I368" si="90">SUM(G369:G372)</f>
        <v>1023987.79</v>
      </c>
      <c r="H368" s="10">
        <f t="shared" si="90"/>
        <v>0</v>
      </c>
      <c r="I368" s="10">
        <f t="shared" si="90"/>
        <v>126560.31</v>
      </c>
      <c r="L368" s="139"/>
    </row>
    <row r="369" spans="1:12" ht="17.100000000000001" customHeight="1" x14ac:dyDescent="0.25">
      <c r="A369" s="129"/>
      <c r="B369" s="137"/>
      <c r="C369" s="99"/>
      <c r="D369" s="13">
        <v>2024</v>
      </c>
      <c r="E369" s="10">
        <f>F369+G369+H369+I369</f>
        <v>1150548.1000000001</v>
      </c>
      <c r="F369" s="10">
        <v>0</v>
      </c>
      <c r="G369" s="10">
        <v>1023987.79</v>
      </c>
      <c r="H369" s="10">
        <v>0</v>
      </c>
      <c r="I369" s="10">
        <v>126560.31</v>
      </c>
      <c r="L369" s="139"/>
    </row>
    <row r="370" spans="1:12" ht="17.100000000000001" customHeight="1" x14ac:dyDescent="0.25">
      <c r="A370" s="129"/>
      <c r="B370" s="137"/>
      <c r="C370" s="99"/>
      <c r="D370" s="13">
        <v>2025</v>
      </c>
      <c r="E370" s="10">
        <f t="shared" ref="E370:E372" si="91">F370+G370+H370+I370</f>
        <v>0</v>
      </c>
      <c r="F370" s="10">
        <v>0</v>
      </c>
      <c r="G370" s="10">
        <v>0</v>
      </c>
      <c r="H370" s="10">
        <v>0</v>
      </c>
      <c r="I370" s="10">
        <v>0</v>
      </c>
    </row>
    <row r="371" spans="1:12" ht="17.100000000000001" customHeight="1" x14ac:dyDescent="0.25">
      <c r="A371" s="129"/>
      <c r="B371" s="137"/>
      <c r="C371" s="99"/>
      <c r="D371" s="13">
        <v>2026</v>
      </c>
      <c r="E371" s="10">
        <f t="shared" ref="E371" si="92">F371+G371+H371+I371</f>
        <v>0</v>
      </c>
      <c r="F371" s="10">
        <v>0</v>
      </c>
      <c r="G371" s="10">
        <v>0</v>
      </c>
      <c r="H371" s="10">
        <v>0</v>
      </c>
      <c r="I371" s="10">
        <v>0</v>
      </c>
    </row>
    <row r="372" spans="1:12" ht="17.100000000000001" customHeight="1" x14ac:dyDescent="0.25">
      <c r="A372" s="129"/>
      <c r="B372" s="137"/>
      <c r="C372" s="100"/>
      <c r="D372" s="13">
        <v>2027</v>
      </c>
      <c r="E372" s="10">
        <f t="shared" si="91"/>
        <v>0</v>
      </c>
      <c r="F372" s="10">
        <v>0</v>
      </c>
      <c r="G372" s="10">
        <v>0</v>
      </c>
      <c r="H372" s="10">
        <v>0</v>
      </c>
      <c r="I372" s="10">
        <v>0</v>
      </c>
    </row>
    <row r="373" spans="1:12" ht="17.100000000000001" customHeight="1" x14ac:dyDescent="0.25">
      <c r="A373" s="129"/>
      <c r="B373" s="137"/>
      <c r="C373" s="98" t="s">
        <v>28</v>
      </c>
      <c r="D373" s="13" t="s">
        <v>5</v>
      </c>
      <c r="E373" s="10">
        <f>F373+G373+H373+I373</f>
        <v>270000</v>
      </c>
      <c r="F373" s="10">
        <f>SUM(F374:F377)</f>
        <v>0</v>
      </c>
      <c r="G373" s="10">
        <f t="shared" ref="G373:I373" si="93">SUM(G374:G377)</f>
        <v>240299.99</v>
      </c>
      <c r="H373" s="10">
        <f t="shared" si="93"/>
        <v>0</v>
      </c>
      <c r="I373" s="10">
        <f t="shared" si="93"/>
        <v>29700.01</v>
      </c>
    </row>
    <row r="374" spans="1:12" ht="17.100000000000001" customHeight="1" x14ac:dyDescent="0.25">
      <c r="A374" s="129"/>
      <c r="B374" s="137"/>
      <c r="C374" s="99"/>
      <c r="D374" s="13">
        <v>2024</v>
      </c>
      <c r="E374" s="10">
        <f t="shared" ref="E374:E377" si="94">F374+G374+H374+I374</f>
        <v>270000</v>
      </c>
      <c r="F374" s="10">
        <v>0</v>
      </c>
      <c r="G374" s="10">
        <v>240299.99</v>
      </c>
      <c r="H374" s="10">
        <v>0</v>
      </c>
      <c r="I374" s="10">
        <v>29700.01</v>
      </c>
    </row>
    <row r="375" spans="1:12" ht="17.100000000000001" customHeight="1" x14ac:dyDescent="0.25">
      <c r="A375" s="129"/>
      <c r="B375" s="137"/>
      <c r="C375" s="99"/>
      <c r="D375" s="13">
        <v>2025</v>
      </c>
      <c r="E375" s="10">
        <f t="shared" si="94"/>
        <v>0</v>
      </c>
      <c r="F375" s="10">
        <v>0</v>
      </c>
      <c r="G375" s="10">
        <v>0</v>
      </c>
      <c r="H375" s="10">
        <v>0</v>
      </c>
      <c r="I375" s="10">
        <v>0</v>
      </c>
    </row>
    <row r="376" spans="1:12" ht="17.100000000000001" customHeight="1" x14ac:dyDescent="0.25">
      <c r="A376" s="129"/>
      <c r="B376" s="137"/>
      <c r="C376" s="99"/>
      <c r="D376" s="13">
        <v>2026</v>
      </c>
      <c r="E376" s="10">
        <f t="shared" ref="E376" si="95">F376+G376+H376+I376</f>
        <v>0</v>
      </c>
      <c r="F376" s="10">
        <v>0</v>
      </c>
      <c r="G376" s="10">
        <v>0</v>
      </c>
      <c r="H376" s="10">
        <v>0</v>
      </c>
      <c r="I376" s="10">
        <v>0</v>
      </c>
    </row>
    <row r="377" spans="1:12" ht="17.100000000000001" customHeight="1" x14ac:dyDescent="0.25">
      <c r="A377" s="129"/>
      <c r="B377" s="137"/>
      <c r="C377" s="100"/>
      <c r="D377" s="13">
        <v>2027</v>
      </c>
      <c r="E377" s="10">
        <f t="shared" si="94"/>
        <v>0</v>
      </c>
      <c r="F377" s="10">
        <v>0</v>
      </c>
      <c r="G377" s="10">
        <v>0</v>
      </c>
      <c r="H377" s="10">
        <v>0</v>
      </c>
      <c r="I377" s="10">
        <v>0</v>
      </c>
    </row>
    <row r="378" spans="1:12" ht="17.100000000000001" customHeight="1" x14ac:dyDescent="0.25">
      <c r="A378" s="129"/>
      <c r="B378" s="137"/>
      <c r="C378" s="98" t="s">
        <v>29</v>
      </c>
      <c r="D378" s="13" t="s">
        <v>5</v>
      </c>
      <c r="E378" s="10">
        <f>F378+G378+H378+I378</f>
        <v>374558.35</v>
      </c>
      <c r="F378" s="10">
        <f>SUM(F379:F382)</f>
        <v>0</v>
      </c>
      <c r="G378" s="10">
        <f t="shared" ref="G378:I378" si="96">SUM(G379:G382)</f>
        <v>333356.92</v>
      </c>
      <c r="H378" s="10">
        <f t="shared" si="96"/>
        <v>0</v>
      </c>
      <c r="I378" s="10">
        <f t="shared" si="96"/>
        <v>41201.43</v>
      </c>
    </row>
    <row r="379" spans="1:12" ht="17.100000000000001" customHeight="1" x14ac:dyDescent="0.25">
      <c r="A379" s="129"/>
      <c r="B379" s="137"/>
      <c r="C379" s="99"/>
      <c r="D379" s="13">
        <v>2024</v>
      </c>
      <c r="E379" s="10">
        <f t="shared" ref="E379:E382" si="97">F379+G379+H379+I379</f>
        <v>374558.35</v>
      </c>
      <c r="F379" s="10">
        <v>0</v>
      </c>
      <c r="G379" s="10">
        <v>333356.92</v>
      </c>
      <c r="H379" s="10">
        <v>0</v>
      </c>
      <c r="I379" s="10">
        <v>41201.43</v>
      </c>
    </row>
    <row r="380" spans="1:12" ht="17.100000000000001" customHeight="1" x14ac:dyDescent="0.25">
      <c r="A380" s="129"/>
      <c r="B380" s="137"/>
      <c r="C380" s="99"/>
      <c r="D380" s="13">
        <v>2025</v>
      </c>
      <c r="E380" s="10">
        <f t="shared" si="97"/>
        <v>0</v>
      </c>
      <c r="F380" s="10">
        <v>0</v>
      </c>
      <c r="G380" s="10">
        <v>0</v>
      </c>
      <c r="H380" s="10">
        <v>0</v>
      </c>
      <c r="I380" s="10">
        <v>0</v>
      </c>
    </row>
    <row r="381" spans="1:12" ht="17.100000000000001" customHeight="1" x14ac:dyDescent="0.25">
      <c r="A381" s="129"/>
      <c r="B381" s="137"/>
      <c r="C381" s="99"/>
      <c r="D381" s="13">
        <v>2026</v>
      </c>
      <c r="E381" s="10">
        <f t="shared" ref="E381" si="98">F381+G381+H381+I381</f>
        <v>0</v>
      </c>
      <c r="F381" s="10">
        <v>0</v>
      </c>
      <c r="G381" s="10">
        <v>0</v>
      </c>
      <c r="H381" s="10">
        <v>0</v>
      </c>
      <c r="I381" s="10">
        <v>0</v>
      </c>
    </row>
    <row r="382" spans="1:12" ht="17.100000000000001" customHeight="1" x14ac:dyDescent="0.25">
      <c r="A382" s="129"/>
      <c r="B382" s="137"/>
      <c r="C382" s="100"/>
      <c r="D382" s="13">
        <v>2027</v>
      </c>
      <c r="E382" s="10">
        <f t="shared" si="97"/>
        <v>0</v>
      </c>
      <c r="F382" s="10">
        <v>0</v>
      </c>
      <c r="G382" s="10">
        <v>0</v>
      </c>
      <c r="H382" s="10">
        <v>0</v>
      </c>
      <c r="I382" s="10">
        <v>0</v>
      </c>
    </row>
    <row r="383" spans="1:12" ht="17.100000000000001" customHeight="1" x14ac:dyDescent="0.25">
      <c r="A383" s="129"/>
      <c r="B383" s="137"/>
      <c r="C383" s="98" t="s">
        <v>30</v>
      </c>
      <c r="D383" s="13" t="s">
        <v>5</v>
      </c>
      <c r="E383" s="10">
        <f>F383+G383+H383+I383</f>
        <v>1815831.55</v>
      </c>
      <c r="F383" s="10">
        <f>SUM(F384:F387)</f>
        <v>0</v>
      </c>
      <c r="G383" s="10">
        <f t="shared" ref="G383:I383" si="99">SUM(G384:G387)</f>
        <v>1616090.04</v>
      </c>
      <c r="H383" s="10">
        <f t="shared" si="99"/>
        <v>0</v>
      </c>
      <c r="I383" s="10">
        <f t="shared" si="99"/>
        <v>199741.51</v>
      </c>
    </row>
    <row r="384" spans="1:12" ht="17.100000000000001" customHeight="1" x14ac:dyDescent="0.25">
      <c r="A384" s="129"/>
      <c r="B384" s="137"/>
      <c r="C384" s="99"/>
      <c r="D384" s="13">
        <v>2024</v>
      </c>
      <c r="E384" s="10">
        <f t="shared" ref="E384:E387" si="100">F384+G384+H384+I384</f>
        <v>1815831.55</v>
      </c>
      <c r="F384" s="10">
        <v>0</v>
      </c>
      <c r="G384" s="10">
        <v>1616090.04</v>
      </c>
      <c r="H384" s="10">
        <v>0</v>
      </c>
      <c r="I384" s="10">
        <v>199741.51</v>
      </c>
    </row>
    <row r="385" spans="1:9" ht="17.100000000000001" customHeight="1" x14ac:dyDescent="0.25">
      <c r="A385" s="129"/>
      <c r="B385" s="137"/>
      <c r="C385" s="99"/>
      <c r="D385" s="13">
        <v>2025</v>
      </c>
      <c r="E385" s="10">
        <f t="shared" si="100"/>
        <v>0</v>
      </c>
      <c r="F385" s="10">
        <v>0</v>
      </c>
      <c r="G385" s="10">
        <v>0</v>
      </c>
      <c r="H385" s="10">
        <v>0</v>
      </c>
      <c r="I385" s="10">
        <v>0</v>
      </c>
    </row>
    <row r="386" spans="1:9" ht="17.100000000000001" customHeight="1" x14ac:dyDescent="0.25">
      <c r="A386" s="129"/>
      <c r="B386" s="137"/>
      <c r="C386" s="99"/>
      <c r="D386" s="13">
        <v>2026</v>
      </c>
      <c r="E386" s="10">
        <f t="shared" ref="E386" si="101">F386+G386+H386+I386</f>
        <v>0</v>
      </c>
      <c r="F386" s="10">
        <v>0</v>
      </c>
      <c r="G386" s="10">
        <v>0</v>
      </c>
      <c r="H386" s="10">
        <v>0</v>
      </c>
      <c r="I386" s="10">
        <v>0</v>
      </c>
    </row>
    <row r="387" spans="1:9" ht="17.100000000000001" customHeight="1" x14ac:dyDescent="0.25">
      <c r="A387" s="129"/>
      <c r="B387" s="137"/>
      <c r="C387" s="100"/>
      <c r="D387" s="13">
        <v>2027</v>
      </c>
      <c r="E387" s="10">
        <f t="shared" si="100"/>
        <v>0</v>
      </c>
      <c r="F387" s="10">
        <v>0</v>
      </c>
      <c r="G387" s="10">
        <v>0</v>
      </c>
      <c r="H387" s="10">
        <v>0</v>
      </c>
      <c r="I387" s="10">
        <v>0</v>
      </c>
    </row>
    <row r="388" spans="1:9" ht="17.100000000000001" customHeight="1" x14ac:dyDescent="0.25">
      <c r="A388" s="129"/>
      <c r="B388" s="137"/>
      <c r="C388" s="98" t="s">
        <v>31</v>
      </c>
      <c r="D388" s="13" t="s">
        <v>5</v>
      </c>
      <c r="E388" s="10">
        <f>F388+G388+H388+I388</f>
        <v>408433</v>
      </c>
      <c r="F388" s="10">
        <f>SUM(F389:F392)</f>
        <v>0</v>
      </c>
      <c r="G388" s="10">
        <f>SUM(G389:G392)</f>
        <v>363505.36</v>
      </c>
      <c r="H388" s="10">
        <f>SUM(H389:H392)</f>
        <v>0</v>
      </c>
      <c r="I388" s="10">
        <f>SUM(I389:I392)</f>
        <v>44927.64</v>
      </c>
    </row>
    <row r="389" spans="1:9" ht="17.100000000000001" customHeight="1" x14ac:dyDescent="0.25">
      <c r="A389" s="129"/>
      <c r="B389" s="137"/>
      <c r="C389" s="99"/>
      <c r="D389" s="13">
        <v>2024</v>
      </c>
      <c r="E389" s="10">
        <f t="shared" ref="E389:E392" si="102">F389+G389+H389+I389</f>
        <v>408433</v>
      </c>
      <c r="F389" s="10">
        <v>0</v>
      </c>
      <c r="G389" s="10">
        <v>363505.36</v>
      </c>
      <c r="H389" s="10">
        <v>0</v>
      </c>
      <c r="I389" s="10">
        <v>44927.64</v>
      </c>
    </row>
    <row r="390" spans="1:9" ht="17.100000000000001" customHeight="1" x14ac:dyDescent="0.25">
      <c r="A390" s="129"/>
      <c r="B390" s="137"/>
      <c r="C390" s="99"/>
      <c r="D390" s="13">
        <v>2025</v>
      </c>
      <c r="E390" s="10">
        <f t="shared" si="102"/>
        <v>0</v>
      </c>
      <c r="F390" s="10">
        <v>0</v>
      </c>
      <c r="G390" s="10">
        <v>0</v>
      </c>
      <c r="H390" s="10">
        <v>0</v>
      </c>
      <c r="I390" s="10">
        <v>0</v>
      </c>
    </row>
    <row r="391" spans="1:9" ht="17.100000000000001" customHeight="1" x14ac:dyDescent="0.25">
      <c r="A391" s="129"/>
      <c r="B391" s="137"/>
      <c r="C391" s="99"/>
      <c r="D391" s="13">
        <v>2026</v>
      </c>
      <c r="E391" s="10">
        <f t="shared" ref="E391" si="103">F391+G391+H391+I391</f>
        <v>0</v>
      </c>
      <c r="F391" s="10">
        <v>0</v>
      </c>
      <c r="G391" s="10">
        <v>0</v>
      </c>
      <c r="H391" s="10">
        <v>0</v>
      </c>
      <c r="I391" s="10">
        <v>0</v>
      </c>
    </row>
    <row r="392" spans="1:9" ht="17.100000000000001" customHeight="1" x14ac:dyDescent="0.25">
      <c r="A392" s="130"/>
      <c r="B392" s="137"/>
      <c r="C392" s="100"/>
      <c r="D392" s="13">
        <v>2027</v>
      </c>
      <c r="E392" s="10">
        <f t="shared" si="102"/>
        <v>0</v>
      </c>
      <c r="F392" s="10">
        <v>0</v>
      </c>
      <c r="G392" s="10">
        <v>0</v>
      </c>
      <c r="H392" s="10">
        <v>0</v>
      </c>
      <c r="I392" s="10">
        <v>0</v>
      </c>
    </row>
    <row r="393" spans="1:9" ht="17.100000000000001" customHeight="1" x14ac:dyDescent="0.25">
      <c r="A393" s="28"/>
      <c r="B393" s="137"/>
      <c r="C393" s="131" t="s">
        <v>83</v>
      </c>
      <c r="D393" s="13">
        <v>2025</v>
      </c>
      <c r="E393" s="10">
        <f t="shared" ref="E393:E404" si="104">F393+G393+H393+I393</f>
        <v>2500000</v>
      </c>
      <c r="F393" s="10">
        <v>0</v>
      </c>
      <c r="G393" s="10">
        <v>2000000</v>
      </c>
      <c r="H393" s="10">
        <v>0</v>
      </c>
      <c r="I393" s="10">
        <v>500000</v>
      </c>
    </row>
    <row r="394" spans="1:9" ht="17.100000000000001" customHeight="1" x14ac:dyDescent="0.25">
      <c r="A394" s="28"/>
      <c r="B394" s="137"/>
      <c r="C394" s="132"/>
      <c r="D394" s="13">
        <v>2026</v>
      </c>
      <c r="E394" s="10">
        <f t="shared" si="104"/>
        <v>0</v>
      </c>
      <c r="F394" s="10">
        <v>0</v>
      </c>
      <c r="G394" s="10">
        <v>0</v>
      </c>
      <c r="H394" s="10">
        <v>0</v>
      </c>
      <c r="I394" s="10">
        <v>0</v>
      </c>
    </row>
    <row r="395" spans="1:9" ht="17.100000000000001" customHeight="1" x14ac:dyDescent="0.25">
      <c r="A395" s="28"/>
      <c r="B395" s="137"/>
      <c r="C395" s="132"/>
      <c r="D395" s="13">
        <v>2027</v>
      </c>
      <c r="E395" s="10">
        <f t="shared" si="104"/>
        <v>0</v>
      </c>
      <c r="F395" s="10">
        <v>0</v>
      </c>
      <c r="G395" s="10">
        <v>0</v>
      </c>
      <c r="H395" s="10">
        <v>0</v>
      </c>
      <c r="I395" s="10">
        <v>0</v>
      </c>
    </row>
    <row r="396" spans="1:9" ht="17.100000000000001" customHeight="1" x14ac:dyDescent="0.25">
      <c r="A396" s="28"/>
      <c r="B396" s="137"/>
      <c r="C396" s="133" t="s">
        <v>84</v>
      </c>
      <c r="D396" s="13">
        <v>2025</v>
      </c>
      <c r="E396" s="10">
        <f t="shared" si="104"/>
        <v>1760000</v>
      </c>
      <c r="F396" s="10">
        <v>0</v>
      </c>
      <c r="G396" s="10">
        <v>1584000</v>
      </c>
      <c r="H396" s="10">
        <v>0</v>
      </c>
      <c r="I396" s="10">
        <v>176000</v>
      </c>
    </row>
    <row r="397" spans="1:9" ht="17.100000000000001" customHeight="1" x14ac:dyDescent="0.25">
      <c r="A397" s="28"/>
      <c r="B397" s="137"/>
      <c r="C397" s="134"/>
      <c r="D397" s="13">
        <v>2026</v>
      </c>
      <c r="E397" s="10">
        <f t="shared" si="104"/>
        <v>0</v>
      </c>
      <c r="F397" s="10">
        <v>0</v>
      </c>
      <c r="G397" s="10">
        <v>0</v>
      </c>
      <c r="H397" s="10">
        <v>0</v>
      </c>
      <c r="I397" s="10">
        <v>0</v>
      </c>
    </row>
    <row r="398" spans="1:9" ht="17.100000000000001" customHeight="1" x14ac:dyDescent="0.25">
      <c r="A398" s="28"/>
      <c r="B398" s="137"/>
      <c r="C398" s="134"/>
      <c r="D398" s="13">
        <v>2027</v>
      </c>
      <c r="E398" s="10">
        <f t="shared" si="104"/>
        <v>0</v>
      </c>
      <c r="F398" s="10">
        <v>0</v>
      </c>
      <c r="G398" s="10">
        <v>0</v>
      </c>
      <c r="H398" s="10">
        <v>0</v>
      </c>
      <c r="I398" s="10">
        <v>0</v>
      </c>
    </row>
    <row r="399" spans="1:9" ht="17.100000000000001" customHeight="1" x14ac:dyDescent="0.25">
      <c r="A399" s="28"/>
      <c r="B399" s="137"/>
      <c r="C399" s="131" t="s">
        <v>85</v>
      </c>
      <c r="D399" s="13">
        <v>2025</v>
      </c>
      <c r="E399" s="10">
        <f t="shared" si="104"/>
        <v>1200000</v>
      </c>
      <c r="F399" s="10">
        <v>0</v>
      </c>
      <c r="G399" s="10">
        <v>1080000</v>
      </c>
      <c r="H399" s="10">
        <v>0</v>
      </c>
      <c r="I399" s="10">
        <v>120000</v>
      </c>
    </row>
    <row r="400" spans="1:9" ht="17.100000000000001" customHeight="1" x14ac:dyDescent="0.25">
      <c r="A400" s="28"/>
      <c r="B400" s="137"/>
      <c r="C400" s="135"/>
      <c r="D400" s="13">
        <v>2026</v>
      </c>
      <c r="E400" s="10">
        <f t="shared" si="104"/>
        <v>0</v>
      </c>
      <c r="F400" s="10">
        <v>0</v>
      </c>
      <c r="G400" s="10">
        <v>0</v>
      </c>
      <c r="H400" s="10">
        <v>0</v>
      </c>
      <c r="I400" s="10">
        <v>0</v>
      </c>
    </row>
    <row r="401" spans="1:9" ht="17.100000000000001" customHeight="1" x14ac:dyDescent="0.25">
      <c r="A401" s="28"/>
      <c r="B401" s="137"/>
      <c r="C401" s="135"/>
      <c r="D401" s="13">
        <v>2027</v>
      </c>
      <c r="E401" s="10">
        <f t="shared" si="104"/>
        <v>0</v>
      </c>
      <c r="F401" s="10">
        <v>0</v>
      </c>
      <c r="G401" s="10">
        <v>0</v>
      </c>
      <c r="H401" s="10">
        <v>0</v>
      </c>
      <c r="I401" s="10">
        <v>0</v>
      </c>
    </row>
    <row r="402" spans="1:9" ht="17.100000000000001" customHeight="1" x14ac:dyDescent="0.25">
      <c r="A402" s="28"/>
      <c r="B402" s="137"/>
      <c r="C402" s="131" t="s">
        <v>86</v>
      </c>
      <c r="D402" s="13">
        <v>2025</v>
      </c>
      <c r="E402" s="10">
        <f t="shared" si="104"/>
        <v>2000000</v>
      </c>
      <c r="F402" s="10">
        <v>0</v>
      </c>
      <c r="G402" s="10">
        <v>1800000</v>
      </c>
      <c r="H402" s="10">
        <v>0</v>
      </c>
      <c r="I402" s="10">
        <v>200000</v>
      </c>
    </row>
    <row r="403" spans="1:9" ht="17.100000000000001" customHeight="1" x14ac:dyDescent="0.25">
      <c r="A403" s="28"/>
      <c r="B403" s="137"/>
      <c r="C403" s="135"/>
      <c r="D403" s="13">
        <v>2026</v>
      </c>
      <c r="E403" s="10">
        <f t="shared" si="104"/>
        <v>0</v>
      </c>
      <c r="F403" s="10">
        <v>0</v>
      </c>
      <c r="G403" s="10">
        <v>0</v>
      </c>
      <c r="H403" s="10">
        <v>0</v>
      </c>
      <c r="I403" s="10">
        <v>0</v>
      </c>
    </row>
    <row r="404" spans="1:9" ht="17.100000000000001" customHeight="1" x14ac:dyDescent="0.25">
      <c r="A404" s="28"/>
      <c r="B404" s="138"/>
      <c r="C404" s="135"/>
      <c r="D404" s="13">
        <v>2027</v>
      </c>
      <c r="E404" s="10">
        <f t="shared" si="104"/>
        <v>0</v>
      </c>
      <c r="F404" s="10">
        <v>0</v>
      </c>
      <c r="G404" s="10">
        <v>0</v>
      </c>
      <c r="H404" s="10">
        <v>0</v>
      </c>
      <c r="I404" s="10">
        <v>0</v>
      </c>
    </row>
    <row r="405" spans="1:9" ht="17.100000000000001" customHeight="1" x14ac:dyDescent="0.25">
      <c r="A405" s="51" t="s">
        <v>69</v>
      </c>
      <c r="B405" s="86"/>
      <c r="C405" s="87"/>
      <c r="D405" s="12" t="s">
        <v>5</v>
      </c>
      <c r="E405" s="10">
        <f>F405+G405+H405+I405</f>
        <v>53907864.809999987</v>
      </c>
      <c r="F405" s="10">
        <f t="shared" ref="F405:I410" si="105">F155+F165+F175+F185+F195+F205+F215+F225+F235+F245+F255+F265+F275+F285+F295+F305+F315+F325+F335</f>
        <v>0</v>
      </c>
      <c r="G405" s="10">
        <f>G155+G165+G175+G185+G195+G205+G215+G225+G235+G245+G255+G265+G275+G285+G295+G305+G315+G325+G335</f>
        <v>48612817.929999992</v>
      </c>
      <c r="H405" s="10">
        <f t="shared" si="105"/>
        <v>0</v>
      </c>
      <c r="I405" s="10">
        <f t="shared" si="105"/>
        <v>5295046.879999999</v>
      </c>
    </row>
    <row r="406" spans="1:9" ht="17.100000000000001" customHeight="1" x14ac:dyDescent="0.25">
      <c r="A406" s="88"/>
      <c r="B406" s="89"/>
      <c r="C406" s="90"/>
      <c r="D406" s="13">
        <v>2019</v>
      </c>
      <c r="E406" s="10">
        <f>F406+G406+H406+I406</f>
        <v>10753260.07</v>
      </c>
      <c r="F406" s="10">
        <f t="shared" si="105"/>
        <v>0</v>
      </c>
      <c r="G406" s="10">
        <f t="shared" si="105"/>
        <v>9248393.9299999997</v>
      </c>
      <c r="H406" s="10">
        <f t="shared" si="105"/>
        <v>0</v>
      </c>
      <c r="I406" s="10">
        <f t="shared" si="105"/>
        <v>1504866.14</v>
      </c>
    </row>
    <row r="407" spans="1:9" ht="17.100000000000001" customHeight="1" x14ac:dyDescent="0.25">
      <c r="A407" s="88"/>
      <c r="B407" s="89"/>
      <c r="C407" s="90"/>
      <c r="D407" s="13">
        <v>2020</v>
      </c>
      <c r="E407" s="10">
        <f t="shared" ref="E407:E414" si="106">F407+G407+H407+I407</f>
        <v>16666700</v>
      </c>
      <c r="F407" s="10">
        <f t="shared" si="105"/>
        <v>0</v>
      </c>
      <c r="G407" s="10">
        <f t="shared" si="105"/>
        <v>15000000</v>
      </c>
      <c r="H407" s="10">
        <f t="shared" si="105"/>
        <v>0</v>
      </c>
      <c r="I407" s="10">
        <f t="shared" si="105"/>
        <v>1666700</v>
      </c>
    </row>
    <row r="408" spans="1:9" ht="17.100000000000001" customHeight="1" x14ac:dyDescent="0.25">
      <c r="A408" s="88"/>
      <c r="B408" s="89"/>
      <c r="C408" s="90"/>
      <c r="D408" s="13">
        <v>2021</v>
      </c>
      <c r="E408" s="10">
        <f>F408+G408+H408+I408</f>
        <v>3725375.71</v>
      </c>
      <c r="F408" s="10">
        <f t="shared" si="105"/>
        <v>0</v>
      </c>
      <c r="G408" s="10">
        <f t="shared" si="105"/>
        <v>3352838.13</v>
      </c>
      <c r="H408" s="10">
        <f t="shared" si="105"/>
        <v>0</v>
      </c>
      <c r="I408" s="10">
        <f t="shared" si="105"/>
        <v>372537.58</v>
      </c>
    </row>
    <row r="409" spans="1:9" ht="17.100000000000001" customHeight="1" x14ac:dyDescent="0.25">
      <c r="A409" s="88"/>
      <c r="B409" s="89"/>
      <c r="C409" s="90"/>
      <c r="D409" s="13">
        <v>2022</v>
      </c>
      <c r="E409" s="10">
        <f t="shared" si="106"/>
        <v>16553802.93</v>
      </c>
      <c r="F409" s="10">
        <f t="shared" si="105"/>
        <v>0</v>
      </c>
      <c r="G409" s="10">
        <f t="shared" si="105"/>
        <v>14898419.66</v>
      </c>
      <c r="H409" s="10">
        <f t="shared" si="105"/>
        <v>0</v>
      </c>
      <c r="I409" s="10">
        <f t="shared" si="105"/>
        <v>1655383.27</v>
      </c>
    </row>
    <row r="410" spans="1:9" ht="17.100000000000001" customHeight="1" x14ac:dyDescent="0.25">
      <c r="A410" s="88"/>
      <c r="B410" s="89"/>
      <c r="C410" s="90"/>
      <c r="D410" s="13">
        <v>2023</v>
      </c>
      <c r="E410" s="10">
        <f>F410+G410+H410+I410</f>
        <v>6208726.0999999996</v>
      </c>
      <c r="F410" s="10">
        <f t="shared" si="105"/>
        <v>0</v>
      </c>
      <c r="G410" s="10">
        <f t="shared" si="105"/>
        <v>6113166.21</v>
      </c>
      <c r="H410" s="10">
        <f t="shared" si="105"/>
        <v>0</v>
      </c>
      <c r="I410" s="10">
        <f t="shared" si="105"/>
        <v>95559.89</v>
      </c>
    </row>
    <row r="411" spans="1:9" ht="17.100000000000001" customHeight="1" x14ac:dyDescent="0.25">
      <c r="A411" s="88"/>
      <c r="B411" s="91"/>
      <c r="C411" s="90"/>
      <c r="D411" s="13">
        <v>2024</v>
      </c>
      <c r="E411" s="10">
        <f>F411+G411+H411+I411</f>
        <v>6242341.9400000004</v>
      </c>
      <c r="F411" s="10">
        <f t="shared" ref="F411:I414" si="107">F161+F171+F181+F191+F201+F211+F221+F231+F241+F251+F261+F271+F281+F291+F301+F311+F321+F331+F341+F364+F369+F374+F379+F384+F389</f>
        <v>0</v>
      </c>
      <c r="G411" s="10">
        <f t="shared" si="107"/>
        <v>5555710.1000000006</v>
      </c>
      <c r="H411" s="10">
        <f t="shared" si="107"/>
        <v>223000</v>
      </c>
      <c r="I411" s="10">
        <f t="shared" si="107"/>
        <v>463631.84</v>
      </c>
    </row>
    <row r="412" spans="1:9" ht="17.100000000000001" customHeight="1" x14ac:dyDescent="0.25">
      <c r="A412" s="88"/>
      <c r="B412" s="91"/>
      <c r="C412" s="90"/>
      <c r="D412" s="13">
        <v>2025</v>
      </c>
      <c r="E412" s="10">
        <f>F412+G412+H412+I412</f>
        <v>22525517</v>
      </c>
      <c r="F412" s="10">
        <f t="shared" si="107"/>
        <v>0</v>
      </c>
      <c r="G412" s="10">
        <f>G162+G172+G182+G192+G202+G212+G222+G232+G242+G252+G262+G272+G282+G292+G302+G312+G322+G332+G342+G365+G370+G375+G380+G385+G390+G393+G396+G402+G399+G360+G357+G354+G351+G348+G345</f>
        <v>20173620.039999999</v>
      </c>
      <c r="H412" s="10">
        <f t="shared" ref="H412:I412" si="108">H162+H172+H182+H192+H202+H212+H222+H232+H242+H252+H262+H272+H282+H292+H302+H312+H322+H332+H342+H365+H370+H375+H380+H385+H390+H393+H396+H402+H399+H360+H357+H354+H351+H348+H345</f>
        <v>0</v>
      </c>
      <c r="I412" s="10">
        <f t="shared" si="108"/>
        <v>2351896.9600000004</v>
      </c>
    </row>
    <row r="413" spans="1:9" ht="17.100000000000001" customHeight="1" x14ac:dyDescent="0.25">
      <c r="A413" s="88"/>
      <c r="B413" s="91"/>
      <c r="C413" s="90"/>
      <c r="D413" s="13">
        <v>2026</v>
      </c>
      <c r="E413" s="10">
        <f t="shared" ref="E413" si="109">F413+G413+H413+I413</f>
        <v>0</v>
      </c>
      <c r="F413" s="10">
        <f t="shared" si="107"/>
        <v>0</v>
      </c>
      <c r="G413" s="10">
        <f>G163+G173+G183+G193+G203+G213+G223+G233+G243+G253+G263+G273+G283+G293+G303+G313+G323+G333+G343+G366+G371+G376+G381+G386+G391+G394+G397+G400+G403+G361+G358+G355+G352+G349+G346</f>
        <v>0</v>
      </c>
      <c r="H413" s="10">
        <f t="shared" si="107"/>
        <v>0</v>
      </c>
      <c r="I413" s="10">
        <f t="shared" si="107"/>
        <v>0</v>
      </c>
    </row>
    <row r="414" spans="1:9" ht="17.100000000000001" customHeight="1" x14ac:dyDescent="0.25">
      <c r="A414" s="92"/>
      <c r="B414" s="93"/>
      <c r="C414" s="94"/>
      <c r="D414" s="13">
        <v>2027</v>
      </c>
      <c r="E414" s="10">
        <f t="shared" si="106"/>
        <v>0</v>
      </c>
      <c r="F414" s="10">
        <f t="shared" si="107"/>
        <v>0</v>
      </c>
      <c r="G414" s="10">
        <f>G164+G174+G184+G194+G204+G214+G224+G234+G244+G254+G264+G274+G284+G294+G304+G314+G324+G334+G344+G367+G372+G377+G382+G387+G392+G395+G398+G401+G404+G362+G359+G356+G353+G350+G347</f>
        <v>0</v>
      </c>
      <c r="H414" s="10">
        <f t="shared" si="107"/>
        <v>0</v>
      </c>
      <c r="I414" s="10">
        <f t="shared" si="107"/>
        <v>0</v>
      </c>
    </row>
    <row r="415" spans="1:9" ht="17.100000000000001" customHeight="1" x14ac:dyDescent="0.25">
      <c r="A415" s="51" t="s">
        <v>70</v>
      </c>
      <c r="B415" s="95"/>
      <c r="C415" s="96"/>
      <c r="D415" s="12" t="s">
        <v>5</v>
      </c>
      <c r="E415" s="10">
        <f>F415+G415+H415+I415</f>
        <v>877950</v>
      </c>
      <c r="F415" s="10">
        <f>SUM(F416:F424)</f>
        <v>0</v>
      </c>
      <c r="G415" s="10">
        <f t="shared" ref="G415:I415" si="110">SUM(G416:G424)</f>
        <v>780400</v>
      </c>
      <c r="H415" s="10">
        <f t="shared" si="110"/>
        <v>0</v>
      </c>
      <c r="I415" s="10">
        <f t="shared" si="110"/>
        <v>97550</v>
      </c>
    </row>
    <row r="416" spans="1:9" ht="17.100000000000001" customHeight="1" x14ac:dyDescent="0.25">
      <c r="A416" s="60"/>
      <c r="B416" s="97"/>
      <c r="C416" s="78"/>
      <c r="D416" s="13">
        <v>2019</v>
      </c>
      <c r="E416" s="10">
        <f t="shared" ref="E416:E424" si="111">F416+G416+H416+I416</f>
        <v>0</v>
      </c>
      <c r="F416" s="10">
        <f t="shared" ref="F416:I424" si="112">F18</f>
        <v>0</v>
      </c>
      <c r="G416" s="10">
        <f t="shared" si="112"/>
        <v>0</v>
      </c>
      <c r="H416" s="10">
        <f t="shared" si="112"/>
        <v>0</v>
      </c>
      <c r="I416" s="10">
        <f t="shared" si="112"/>
        <v>0</v>
      </c>
    </row>
    <row r="417" spans="1:10" ht="17.100000000000001" customHeight="1" x14ac:dyDescent="0.25">
      <c r="A417" s="60"/>
      <c r="B417" s="97"/>
      <c r="C417" s="78"/>
      <c r="D417" s="13">
        <v>2020</v>
      </c>
      <c r="E417" s="10">
        <f t="shared" si="111"/>
        <v>0</v>
      </c>
      <c r="F417" s="10">
        <f t="shared" si="112"/>
        <v>0</v>
      </c>
      <c r="G417" s="10">
        <f t="shared" si="112"/>
        <v>0</v>
      </c>
      <c r="H417" s="10">
        <f t="shared" si="112"/>
        <v>0</v>
      </c>
      <c r="I417" s="10">
        <f t="shared" si="112"/>
        <v>0</v>
      </c>
    </row>
    <row r="418" spans="1:10" ht="17.100000000000001" customHeight="1" x14ac:dyDescent="0.25">
      <c r="A418" s="60"/>
      <c r="B418" s="97"/>
      <c r="C418" s="78"/>
      <c r="D418" s="13">
        <v>2021</v>
      </c>
      <c r="E418" s="10">
        <f>F418+G418+H418+I418</f>
        <v>877950</v>
      </c>
      <c r="F418" s="10">
        <f t="shared" si="112"/>
        <v>0</v>
      </c>
      <c r="G418" s="10">
        <f t="shared" si="112"/>
        <v>780400</v>
      </c>
      <c r="H418" s="10">
        <f t="shared" si="112"/>
        <v>0</v>
      </c>
      <c r="I418" s="10">
        <f t="shared" si="112"/>
        <v>97550</v>
      </c>
    </row>
    <row r="419" spans="1:10" ht="17.100000000000001" customHeight="1" x14ac:dyDescent="0.25">
      <c r="A419" s="60"/>
      <c r="B419" s="97"/>
      <c r="C419" s="78"/>
      <c r="D419" s="13">
        <v>2022</v>
      </c>
      <c r="E419" s="10">
        <f t="shared" si="111"/>
        <v>0</v>
      </c>
      <c r="F419" s="10">
        <f t="shared" si="112"/>
        <v>0</v>
      </c>
      <c r="G419" s="10">
        <f t="shared" si="112"/>
        <v>0</v>
      </c>
      <c r="H419" s="10">
        <f t="shared" si="112"/>
        <v>0</v>
      </c>
      <c r="I419" s="10">
        <f t="shared" si="112"/>
        <v>0</v>
      </c>
    </row>
    <row r="420" spans="1:10" ht="17.100000000000001" customHeight="1" x14ac:dyDescent="0.25">
      <c r="A420" s="60"/>
      <c r="B420" s="97"/>
      <c r="C420" s="78"/>
      <c r="D420" s="13">
        <v>2023</v>
      </c>
      <c r="E420" s="10">
        <f t="shared" si="111"/>
        <v>0</v>
      </c>
      <c r="F420" s="10">
        <f t="shared" si="112"/>
        <v>0</v>
      </c>
      <c r="G420" s="10">
        <f t="shared" si="112"/>
        <v>0</v>
      </c>
      <c r="H420" s="10">
        <f t="shared" si="112"/>
        <v>0</v>
      </c>
      <c r="I420" s="10">
        <f t="shared" si="112"/>
        <v>0</v>
      </c>
    </row>
    <row r="421" spans="1:10" ht="17.100000000000001" customHeight="1" x14ac:dyDescent="0.25">
      <c r="A421" s="60"/>
      <c r="B421" s="77"/>
      <c r="C421" s="78"/>
      <c r="D421" s="13">
        <v>2024</v>
      </c>
      <c r="E421" s="10">
        <f t="shared" si="111"/>
        <v>0</v>
      </c>
      <c r="F421" s="10">
        <f t="shared" si="112"/>
        <v>0</v>
      </c>
      <c r="G421" s="10">
        <f t="shared" si="112"/>
        <v>0</v>
      </c>
      <c r="H421" s="10">
        <f t="shared" si="112"/>
        <v>0</v>
      </c>
      <c r="I421" s="10">
        <f t="shared" si="112"/>
        <v>0</v>
      </c>
    </row>
    <row r="422" spans="1:10" ht="17.100000000000001" customHeight="1" x14ac:dyDescent="0.25">
      <c r="A422" s="60"/>
      <c r="B422" s="77"/>
      <c r="C422" s="78"/>
      <c r="D422" s="13">
        <v>2025</v>
      </c>
      <c r="E422" s="10">
        <f t="shared" ref="E422:E423" si="113">F422+G422+H422+I422</f>
        <v>0</v>
      </c>
      <c r="F422" s="10">
        <f t="shared" si="112"/>
        <v>0</v>
      </c>
      <c r="G422" s="10">
        <f t="shared" si="112"/>
        <v>0</v>
      </c>
      <c r="H422" s="10">
        <f t="shared" si="112"/>
        <v>0</v>
      </c>
      <c r="I422" s="10">
        <f t="shared" si="112"/>
        <v>0</v>
      </c>
    </row>
    <row r="423" spans="1:10" ht="17.100000000000001" customHeight="1" x14ac:dyDescent="0.25">
      <c r="A423" s="60"/>
      <c r="B423" s="77"/>
      <c r="C423" s="78"/>
      <c r="D423" s="13">
        <v>2026</v>
      </c>
      <c r="E423" s="10">
        <f t="shared" si="113"/>
        <v>0</v>
      </c>
      <c r="F423" s="10">
        <f t="shared" si="112"/>
        <v>0</v>
      </c>
      <c r="G423" s="10">
        <f t="shared" si="112"/>
        <v>0</v>
      </c>
      <c r="H423" s="10">
        <f t="shared" si="112"/>
        <v>0</v>
      </c>
      <c r="I423" s="10">
        <f t="shared" si="112"/>
        <v>0</v>
      </c>
    </row>
    <row r="424" spans="1:10" ht="17.100000000000001" customHeight="1" x14ac:dyDescent="0.25">
      <c r="A424" s="61"/>
      <c r="B424" s="79"/>
      <c r="C424" s="80"/>
      <c r="D424" s="13">
        <v>2027</v>
      </c>
      <c r="E424" s="10">
        <f t="shared" si="111"/>
        <v>0</v>
      </c>
      <c r="F424" s="10">
        <f t="shared" si="112"/>
        <v>0</v>
      </c>
      <c r="G424" s="10">
        <f t="shared" si="112"/>
        <v>0</v>
      </c>
      <c r="H424" s="10">
        <f t="shared" si="112"/>
        <v>0</v>
      </c>
      <c r="I424" s="10">
        <f t="shared" si="112"/>
        <v>0</v>
      </c>
    </row>
    <row r="425" spans="1:10" s="16" customFormat="1" ht="17.100000000000001" customHeight="1" x14ac:dyDescent="0.25">
      <c r="A425" s="51" t="s">
        <v>71</v>
      </c>
      <c r="B425" s="75"/>
      <c r="C425" s="76"/>
      <c r="D425" s="13" t="s">
        <v>5</v>
      </c>
      <c r="E425" s="10">
        <f>F425+G425+H425+I425</f>
        <v>2910825182.21</v>
      </c>
      <c r="F425" s="10">
        <f>SUM(F426:F434)</f>
        <v>632910650</v>
      </c>
      <c r="G425" s="10">
        <f t="shared" ref="G425:I425" si="114">SUM(G426:G434)</f>
        <v>1946957207.8299999</v>
      </c>
      <c r="H425" s="10">
        <f t="shared" si="114"/>
        <v>0</v>
      </c>
      <c r="I425" s="10">
        <f t="shared" si="114"/>
        <v>330957324.38000005</v>
      </c>
      <c r="J425" s="15"/>
    </row>
    <row r="426" spans="1:10" s="16" customFormat="1" ht="17.100000000000001" customHeight="1" x14ac:dyDescent="0.25">
      <c r="A426" s="81"/>
      <c r="B426" s="82"/>
      <c r="C426" s="83"/>
      <c r="D426" s="13">
        <v>2019</v>
      </c>
      <c r="E426" s="10">
        <f>F426+G426+H426+I426</f>
        <v>178103749.91999999</v>
      </c>
      <c r="F426" s="10">
        <f t="shared" ref="F426:I434" si="115">F84+F105+F115+F125+F135+F156</f>
        <v>56918800</v>
      </c>
      <c r="G426" s="10">
        <f t="shared" si="115"/>
        <v>97857307.829999998</v>
      </c>
      <c r="H426" s="10">
        <f t="shared" si="115"/>
        <v>0</v>
      </c>
      <c r="I426" s="10">
        <f t="shared" si="115"/>
        <v>23327642.09</v>
      </c>
      <c r="J426" s="15"/>
    </row>
    <row r="427" spans="1:10" s="16" customFormat="1" ht="17.100000000000001" customHeight="1" x14ac:dyDescent="0.25">
      <c r="A427" s="81"/>
      <c r="B427" s="82"/>
      <c r="C427" s="83"/>
      <c r="D427" s="13">
        <v>2020</v>
      </c>
      <c r="E427" s="10">
        <f t="shared" ref="E427:E469" si="116">F427+G427+H427+I427</f>
        <v>241278914.24000001</v>
      </c>
      <c r="F427" s="10">
        <f t="shared" si="115"/>
        <v>206687400</v>
      </c>
      <c r="G427" s="10">
        <f t="shared" si="115"/>
        <v>3449800</v>
      </c>
      <c r="H427" s="10">
        <f t="shared" si="115"/>
        <v>0</v>
      </c>
      <c r="I427" s="10">
        <f t="shared" si="115"/>
        <v>31141714.239999998</v>
      </c>
      <c r="J427" s="15"/>
    </row>
    <row r="428" spans="1:10" s="16" customFormat="1" ht="17.100000000000001" customHeight="1" x14ac:dyDescent="0.25">
      <c r="A428" s="81"/>
      <c r="B428" s="82"/>
      <c r="C428" s="83"/>
      <c r="D428" s="13">
        <v>2021</v>
      </c>
      <c r="E428" s="10">
        <f t="shared" si="116"/>
        <v>415801103.02999997</v>
      </c>
      <c r="F428" s="10">
        <f t="shared" si="115"/>
        <v>369304450</v>
      </c>
      <c r="G428" s="10">
        <f t="shared" si="115"/>
        <v>7704200</v>
      </c>
      <c r="H428" s="10">
        <f t="shared" si="115"/>
        <v>0</v>
      </c>
      <c r="I428" s="10">
        <f t="shared" si="115"/>
        <v>38792453.030000001</v>
      </c>
      <c r="J428" s="15"/>
    </row>
    <row r="429" spans="1:10" s="16" customFormat="1" ht="17.100000000000001" customHeight="1" x14ac:dyDescent="0.25">
      <c r="A429" s="81"/>
      <c r="B429" s="82"/>
      <c r="C429" s="83"/>
      <c r="D429" s="13">
        <v>2022</v>
      </c>
      <c r="E429" s="10">
        <f t="shared" si="116"/>
        <v>447262069.43000001</v>
      </c>
      <c r="F429" s="10">
        <f t="shared" si="115"/>
        <v>0</v>
      </c>
      <c r="G429" s="10">
        <f t="shared" si="115"/>
        <v>402651300</v>
      </c>
      <c r="H429" s="10">
        <f t="shared" si="115"/>
        <v>0</v>
      </c>
      <c r="I429" s="10">
        <f t="shared" si="115"/>
        <v>44610769.43</v>
      </c>
      <c r="J429" s="15"/>
    </row>
    <row r="430" spans="1:10" s="16" customFormat="1" ht="17.100000000000001" customHeight="1" x14ac:dyDescent="0.25">
      <c r="A430" s="81"/>
      <c r="B430" s="82"/>
      <c r="C430" s="83"/>
      <c r="D430" s="13">
        <v>2023</v>
      </c>
      <c r="E430" s="10">
        <f t="shared" si="116"/>
        <v>464662230.22000003</v>
      </c>
      <c r="F430" s="10">
        <f t="shared" si="115"/>
        <v>0</v>
      </c>
      <c r="G430" s="10">
        <f t="shared" si="115"/>
        <v>420825900</v>
      </c>
      <c r="H430" s="10">
        <f t="shared" si="115"/>
        <v>0</v>
      </c>
      <c r="I430" s="10">
        <f t="shared" si="115"/>
        <v>43836330.219999999</v>
      </c>
      <c r="J430" s="15"/>
    </row>
    <row r="431" spans="1:10" s="16" customFormat="1" ht="17.100000000000001" customHeight="1" x14ac:dyDescent="0.25">
      <c r="A431" s="81"/>
      <c r="B431" s="84"/>
      <c r="C431" s="83"/>
      <c r="D431" s="13">
        <v>2024</v>
      </c>
      <c r="E431" s="10">
        <f>F431+G431+H431+I431</f>
        <v>578492261.47000003</v>
      </c>
      <c r="F431" s="10">
        <f t="shared" si="115"/>
        <v>0</v>
      </c>
      <c r="G431" s="10">
        <f t="shared" si="115"/>
        <v>514468700</v>
      </c>
      <c r="H431" s="10">
        <f t="shared" si="115"/>
        <v>0</v>
      </c>
      <c r="I431" s="10">
        <f t="shared" si="115"/>
        <v>64023561.469999999</v>
      </c>
      <c r="J431" s="15"/>
    </row>
    <row r="432" spans="1:10" s="16" customFormat="1" ht="17.100000000000001" customHeight="1" x14ac:dyDescent="0.25">
      <c r="A432" s="81"/>
      <c r="B432" s="84"/>
      <c r="C432" s="83"/>
      <c r="D432" s="13">
        <v>2025</v>
      </c>
      <c r="E432" s="10">
        <f>F432+G432+H432+I432</f>
        <v>273427101.07999998</v>
      </c>
      <c r="F432" s="10">
        <f t="shared" si="115"/>
        <v>0</v>
      </c>
      <c r="G432" s="10">
        <f t="shared" si="115"/>
        <v>250000000</v>
      </c>
      <c r="H432" s="10">
        <f t="shared" si="115"/>
        <v>0</v>
      </c>
      <c r="I432" s="10">
        <f t="shared" si="115"/>
        <v>23427101.079999998</v>
      </c>
      <c r="J432" s="15"/>
    </row>
    <row r="433" spans="1:10" s="16" customFormat="1" ht="17.100000000000001" customHeight="1" x14ac:dyDescent="0.25">
      <c r="A433" s="81"/>
      <c r="B433" s="84"/>
      <c r="C433" s="83"/>
      <c r="D433" s="13">
        <v>2026</v>
      </c>
      <c r="E433" s="10">
        <f>F433+G433+H433+I433</f>
        <v>280898876.41000003</v>
      </c>
      <c r="F433" s="10">
        <f t="shared" si="115"/>
        <v>0</v>
      </c>
      <c r="G433" s="10">
        <f t="shared" si="115"/>
        <v>250000000</v>
      </c>
      <c r="H433" s="10">
        <f t="shared" si="115"/>
        <v>0</v>
      </c>
      <c r="I433" s="10">
        <f t="shared" si="115"/>
        <v>30898876.41</v>
      </c>
      <c r="J433" s="15"/>
    </row>
    <row r="434" spans="1:10" s="16" customFormat="1" ht="17.100000000000001" customHeight="1" x14ac:dyDescent="0.25">
      <c r="A434" s="61"/>
      <c r="B434" s="79"/>
      <c r="C434" s="80"/>
      <c r="D434" s="13">
        <v>2027</v>
      </c>
      <c r="E434" s="10">
        <f>F434+G434+H434+I434</f>
        <v>30898876.41</v>
      </c>
      <c r="F434" s="10">
        <f t="shared" si="115"/>
        <v>0</v>
      </c>
      <c r="G434" s="10">
        <f t="shared" si="115"/>
        <v>0</v>
      </c>
      <c r="H434" s="10">
        <f t="shared" si="115"/>
        <v>0</v>
      </c>
      <c r="I434" s="10">
        <f t="shared" si="115"/>
        <v>30898876.41</v>
      </c>
      <c r="J434" s="15"/>
    </row>
    <row r="435" spans="1:10" s="16" customFormat="1" ht="17.100000000000001" customHeight="1" x14ac:dyDescent="0.25">
      <c r="A435" s="51" t="s">
        <v>72</v>
      </c>
      <c r="B435" s="95"/>
      <c r="C435" s="96"/>
      <c r="D435" s="13" t="s">
        <v>5</v>
      </c>
      <c r="E435" s="10">
        <f>F435+G435+H435+I435</f>
        <v>3584247.22</v>
      </c>
      <c r="F435" s="10">
        <f>SUM(F436:F444)</f>
        <v>0</v>
      </c>
      <c r="G435" s="10">
        <f t="shared" ref="G435:I435" si="117">SUM(G436:G444)</f>
        <v>3225822.24</v>
      </c>
      <c r="H435" s="10">
        <f t="shared" si="117"/>
        <v>0</v>
      </c>
      <c r="I435" s="10">
        <f t="shared" si="117"/>
        <v>358424.98</v>
      </c>
      <c r="J435" s="15"/>
    </row>
    <row r="436" spans="1:10" s="16" customFormat="1" ht="17.100000000000001" customHeight="1" x14ac:dyDescent="0.25">
      <c r="A436" s="60"/>
      <c r="B436" s="97"/>
      <c r="C436" s="78"/>
      <c r="D436" s="13">
        <v>2019</v>
      </c>
      <c r="E436" s="10">
        <f t="shared" si="116"/>
        <v>0</v>
      </c>
      <c r="F436" s="10">
        <f t="shared" ref="F436:I444" si="118">F166</f>
        <v>0</v>
      </c>
      <c r="G436" s="10">
        <f t="shared" si="118"/>
        <v>0</v>
      </c>
      <c r="H436" s="10">
        <f t="shared" si="118"/>
        <v>0</v>
      </c>
      <c r="I436" s="10">
        <f t="shared" si="118"/>
        <v>0</v>
      </c>
      <c r="J436" s="15"/>
    </row>
    <row r="437" spans="1:10" s="16" customFormat="1" ht="17.100000000000001" customHeight="1" x14ac:dyDescent="0.25">
      <c r="A437" s="60"/>
      <c r="B437" s="97"/>
      <c r="C437" s="78"/>
      <c r="D437" s="13">
        <v>2020</v>
      </c>
      <c r="E437" s="10">
        <f t="shared" si="116"/>
        <v>0</v>
      </c>
      <c r="F437" s="10">
        <f t="shared" si="118"/>
        <v>0</v>
      </c>
      <c r="G437" s="10">
        <f t="shared" si="118"/>
        <v>0</v>
      </c>
      <c r="H437" s="10">
        <f t="shared" si="118"/>
        <v>0</v>
      </c>
      <c r="I437" s="10">
        <f t="shared" si="118"/>
        <v>0</v>
      </c>
      <c r="J437" s="15"/>
    </row>
    <row r="438" spans="1:10" s="16" customFormat="1" ht="17.100000000000001" customHeight="1" x14ac:dyDescent="0.25">
      <c r="A438" s="60"/>
      <c r="B438" s="97"/>
      <c r="C438" s="78"/>
      <c r="D438" s="13">
        <v>2021</v>
      </c>
      <c r="E438" s="10">
        <f t="shared" si="116"/>
        <v>2242890.0099999998</v>
      </c>
      <c r="F438" s="10">
        <f t="shared" si="118"/>
        <v>0</v>
      </c>
      <c r="G438" s="10">
        <f t="shared" si="118"/>
        <v>2018601</v>
      </c>
      <c r="H438" s="10">
        <f t="shared" si="118"/>
        <v>0</v>
      </c>
      <c r="I438" s="10">
        <f t="shared" si="118"/>
        <v>224289.01</v>
      </c>
      <c r="J438" s="15"/>
    </row>
    <row r="439" spans="1:10" s="16" customFormat="1" ht="17.100000000000001" customHeight="1" x14ac:dyDescent="0.25">
      <c r="A439" s="60"/>
      <c r="B439" s="97"/>
      <c r="C439" s="78"/>
      <c r="D439" s="13">
        <v>2022</v>
      </c>
      <c r="E439" s="10">
        <f>F439+G439+H439+I439</f>
        <v>1341357.21</v>
      </c>
      <c r="F439" s="10">
        <f t="shared" si="118"/>
        <v>0</v>
      </c>
      <c r="G439" s="10">
        <f t="shared" si="118"/>
        <v>1207221.24</v>
      </c>
      <c r="H439" s="10">
        <f t="shared" si="118"/>
        <v>0</v>
      </c>
      <c r="I439" s="10">
        <f t="shared" si="118"/>
        <v>134135.97</v>
      </c>
      <c r="J439" s="15"/>
    </row>
    <row r="440" spans="1:10" s="16" customFormat="1" ht="17.100000000000001" customHeight="1" x14ac:dyDescent="0.25">
      <c r="A440" s="60"/>
      <c r="B440" s="97"/>
      <c r="C440" s="78"/>
      <c r="D440" s="13">
        <v>2023</v>
      </c>
      <c r="E440" s="10">
        <f t="shared" si="116"/>
        <v>0</v>
      </c>
      <c r="F440" s="10">
        <f t="shared" si="118"/>
        <v>0</v>
      </c>
      <c r="G440" s="10">
        <f t="shared" si="118"/>
        <v>0</v>
      </c>
      <c r="H440" s="10">
        <f t="shared" si="118"/>
        <v>0</v>
      </c>
      <c r="I440" s="10">
        <f t="shared" si="118"/>
        <v>0</v>
      </c>
      <c r="J440" s="15"/>
    </row>
    <row r="441" spans="1:10" s="16" customFormat="1" ht="17.100000000000001" customHeight="1" x14ac:dyDescent="0.25">
      <c r="A441" s="60"/>
      <c r="B441" s="77"/>
      <c r="C441" s="78"/>
      <c r="D441" s="13">
        <v>2024</v>
      </c>
      <c r="E441" s="10">
        <f>F441+G441+H441+I441</f>
        <v>0</v>
      </c>
      <c r="F441" s="10">
        <f t="shared" si="118"/>
        <v>0</v>
      </c>
      <c r="G441" s="10">
        <f t="shared" si="118"/>
        <v>0</v>
      </c>
      <c r="H441" s="10">
        <f t="shared" si="118"/>
        <v>0</v>
      </c>
      <c r="I441" s="10">
        <f t="shared" si="118"/>
        <v>0</v>
      </c>
      <c r="J441" s="15"/>
    </row>
    <row r="442" spans="1:10" s="16" customFormat="1" ht="17.100000000000001" customHeight="1" x14ac:dyDescent="0.25">
      <c r="A442" s="60"/>
      <c r="B442" s="77"/>
      <c r="C442" s="78"/>
      <c r="D442" s="13">
        <v>2025</v>
      </c>
      <c r="E442" s="10">
        <f>F442+G442+H442+I442</f>
        <v>0</v>
      </c>
      <c r="F442" s="10">
        <f t="shared" si="118"/>
        <v>0</v>
      </c>
      <c r="G442" s="10">
        <f t="shared" si="118"/>
        <v>0</v>
      </c>
      <c r="H442" s="10">
        <f t="shared" si="118"/>
        <v>0</v>
      </c>
      <c r="I442" s="10">
        <f t="shared" si="118"/>
        <v>0</v>
      </c>
      <c r="J442" s="15"/>
    </row>
    <row r="443" spans="1:10" s="16" customFormat="1" ht="17.100000000000001" customHeight="1" x14ac:dyDescent="0.25">
      <c r="A443" s="60"/>
      <c r="B443" s="77"/>
      <c r="C443" s="78"/>
      <c r="D443" s="13">
        <v>2026</v>
      </c>
      <c r="E443" s="10">
        <f>F443+G443+H443+I443</f>
        <v>0</v>
      </c>
      <c r="F443" s="10">
        <f t="shared" si="118"/>
        <v>0</v>
      </c>
      <c r="G443" s="10">
        <f t="shared" si="118"/>
        <v>0</v>
      </c>
      <c r="H443" s="10">
        <f t="shared" si="118"/>
        <v>0</v>
      </c>
      <c r="I443" s="10">
        <f t="shared" si="118"/>
        <v>0</v>
      </c>
      <c r="J443" s="15"/>
    </row>
    <row r="444" spans="1:10" s="16" customFormat="1" ht="17.100000000000001" customHeight="1" x14ac:dyDescent="0.25">
      <c r="A444" s="61"/>
      <c r="B444" s="79"/>
      <c r="C444" s="80"/>
      <c r="D444" s="13">
        <v>2027</v>
      </c>
      <c r="E444" s="10">
        <f>F444+G444+H444+I444</f>
        <v>0</v>
      </c>
      <c r="F444" s="10">
        <f t="shared" si="118"/>
        <v>0</v>
      </c>
      <c r="G444" s="10">
        <f t="shared" si="118"/>
        <v>0</v>
      </c>
      <c r="H444" s="10">
        <f t="shared" si="118"/>
        <v>0</v>
      </c>
      <c r="I444" s="10">
        <f t="shared" si="118"/>
        <v>0</v>
      </c>
      <c r="J444" s="15"/>
    </row>
    <row r="445" spans="1:10" s="16" customFormat="1" ht="17.100000000000001" customHeight="1" x14ac:dyDescent="0.25">
      <c r="A445" s="51" t="s">
        <v>73</v>
      </c>
      <c r="B445" s="95"/>
      <c r="C445" s="96"/>
      <c r="D445" s="13" t="s">
        <v>5</v>
      </c>
      <c r="E445" s="10">
        <f>F445+G445+H445+I445</f>
        <v>1571223</v>
      </c>
      <c r="F445" s="10">
        <f>SUM(F446:F454)</f>
        <v>0</v>
      </c>
      <c r="G445" s="10">
        <f t="shared" ref="G445:I445" si="119">SUM(G446:G454)</f>
        <v>1414100</v>
      </c>
      <c r="H445" s="10">
        <f t="shared" si="119"/>
        <v>0</v>
      </c>
      <c r="I445" s="10">
        <f t="shared" si="119"/>
        <v>157123</v>
      </c>
      <c r="J445" s="15"/>
    </row>
    <row r="446" spans="1:10" s="16" customFormat="1" ht="17.100000000000001" customHeight="1" x14ac:dyDescent="0.25">
      <c r="A446" s="60"/>
      <c r="B446" s="97"/>
      <c r="C446" s="78"/>
      <c r="D446" s="13">
        <v>2019</v>
      </c>
      <c r="E446" s="10">
        <f t="shared" si="116"/>
        <v>0</v>
      </c>
      <c r="F446" s="10">
        <f t="shared" ref="F446:I454" si="120">F28</f>
        <v>0</v>
      </c>
      <c r="G446" s="10">
        <f t="shared" si="120"/>
        <v>0</v>
      </c>
      <c r="H446" s="10">
        <f t="shared" si="120"/>
        <v>0</v>
      </c>
      <c r="I446" s="10">
        <f t="shared" si="120"/>
        <v>0</v>
      </c>
      <c r="J446" s="15"/>
    </row>
    <row r="447" spans="1:10" s="16" customFormat="1" ht="17.100000000000001" customHeight="1" x14ac:dyDescent="0.25">
      <c r="A447" s="60"/>
      <c r="B447" s="97"/>
      <c r="C447" s="78"/>
      <c r="D447" s="13">
        <v>2020</v>
      </c>
      <c r="E447" s="10">
        <f t="shared" si="116"/>
        <v>0</v>
      </c>
      <c r="F447" s="10">
        <f t="shared" si="120"/>
        <v>0</v>
      </c>
      <c r="G447" s="10">
        <f t="shared" si="120"/>
        <v>0</v>
      </c>
      <c r="H447" s="10">
        <f t="shared" si="120"/>
        <v>0</v>
      </c>
      <c r="I447" s="10">
        <f t="shared" si="120"/>
        <v>0</v>
      </c>
      <c r="J447" s="15"/>
    </row>
    <row r="448" spans="1:10" s="16" customFormat="1" ht="17.100000000000001" customHeight="1" x14ac:dyDescent="0.25">
      <c r="A448" s="60"/>
      <c r="B448" s="97"/>
      <c r="C448" s="78"/>
      <c r="D448" s="13">
        <v>2021</v>
      </c>
      <c r="E448" s="10">
        <f t="shared" si="116"/>
        <v>1571223</v>
      </c>
      <c r="F448" s="10">
        <f t="shared" si="120"/>
        <v>0</v>
      </c>
      <c r="G448" s="10">
        <f t="shared" si="120"/>
        <v>1414100</v>
      </c>
      <c r="H448" s="10">
        <f t="shared" si="120"/>
        <v>0</v>
      </c>
      <c r="I448" s="10">
        <f t="shared" si="120"/>
        <v>157123</v>
      </c>
      <c r="J448" s="15"/>
    </row>
    <row r="449" spans="1:10" s="16" customFormat="1" ht="17.100000000000001" customHeight="1" x14ac:dyDescent="0.25">
      <c r="A449" s="60"/>
      <c r="B449" s="97"/>
      <c r="C449" s="78"/>
      <c r="D449" s="13">
        <v>2022</v>
      </c>
      <c r="E449" s="10">
        <f>F449+G449+H449+I449</f>
        <v>0</v>
      </c>
      <c r="F449" s="10">
        <f t="shared" si="120"/>
        <v>0</v>
      </c>
      <c r="G449" s="10">
        <f t="shared" si="120"/>
        <v>0</v>
      </c>
      <c r="H449" s="10">
        <f t="shared" si="120"/>
        <v>0</v>
      </c>
      <c r="I449" s="10">
        <f t="shared" si="120"/>
        <v>0</v>
      </c>
      <c r="J449" s="15"/>
    </row>
    <row r="450" spans="1:10" s="16" customFormat="1" ht="17.100000000000001" customHeight="1" x14ac:dyDescent="0.25">
      <c r="A450" s="60"/>
      <c r="B450" s="97"/>
      <c r="C450" s="78"/>
      <c r="D450" s="13">
        <v>2023</v>
      </c>
      <c r="E450" s="10">
        <f t="shared" si="116"/>
        <v>0</v>
      </c>
      <c r="F450" s="10">
        <f t="shared" si="120"/>
        <v>0</v>
      </c>
      <c r="G450" s="10">
        <f t="shared" si="120"/>
        <v>0</v>
      </c>
      <c r="H450" s="10">
        <f t="shared" si="120"/>
        <v>0</v>
      </c>
      <c r="I450" s="10">
        <f t="shared" si="120"/>
        <v>0</v>
      </c>
      <c r="J450" s="15"/>
    </row>
    <row r="451" spans="1:10" s="16" customFormat="1" ht="17.100000000000001" customHeight="1" x14ac:dyDescent="0.25">
      <c r="A451" s="60"/>
      <c r="B451" s="77"/>
      <c r="C451" s="78"/>
      <c r="D451" s="13">
        <v>2024</v>
      </c>
      <c r="E451" s="10">
        <f t="shared" ref="E451:E456" si="121">F451+G451+H451+I451</f>
        <v>0</v>
      </c>
      <c r="F451" s="10">
        <f t="shared" si="120"/>
        <v>0</v>
      </c>
      <c r="G451" s="10">
        <f t="shared" si="120"/>
        <v>0</v>
      </c>
      <c r="H451" s="10">
        <f t="shared" si="120"/>
        <v>0</v>
      </c>
      <c r="I451" s="10">
        <f t="shared" si="120"/>
        <v>0</v>
      </c>
      <c r="J451" s="15"/>
    </row>
    <row r="452" spans="1:10" s="16" customFormat="1" ht="17.100000000000001" customHeight="1" x14ac:dyDescent="0.25">
      <c r="A452" s="60"/>
      <c r="B452" s="77"/>
      <c r="C452" s="78"/>
      <c r="D452" s="13">
        <v>2025</v>
      </c>
      <c r="E452" s="10">
        <f t="shared" si="121"/>
        <v>0</v>
      </c>
      <c r="F452" s="10">
        <f t="shared" si="120"/>
        <v>0</v>
      </c>
      <c r="G452" s="10">
        <f t="shared" si="120"/>
        <v>0</v>
      </c>
      <c r="H452" s="10">
        <f t="shared" si="120"/>
        <v>0</v>
      </c>
      <c r="I452" s="10">
        <f t="shared" si="120"/>
        <v>0</v>
      </c>
      <c r="J452" s="15"/>
    </row>
    <row r="453" spans="1:10" s="16" customFormat="1" ht="17.100000000000001" customHeight="1" x14ac:dyDescent="0.25">
      <c r="A453" s="60"/>
      <c r="B453" s="77"/>
      <c r="C453" s="78"/>
      <c r="D453" s="13">
        <v>2026</v>
      </c>
      <c r="E453" s="10">
        <f t="shared" si="121"/>
        <v>0</v>
      </c>
      <c r="F453" s="10">
        <f t="shared" si="120"/>
        <v>0</v>
      </c>
      <c r="G453" s="10">
        <f t="shared" si="120"/>
        <v>0</v>
      </c>
      <c r="H453" s="10">
        <f t="shared" si="120"/>
        <v>0</v>
      </c>
      <c r="I453" s="10">
        <f t="shared" si="120"/>
        <v>0</v>
      </c>
      <c r="J453" s="15"/>
    </row>
    <row r="454" spans="1:10" s="16" customFormat="1" ht="17.100000000000001" customHeight="1" x14ac:dyDescent="0.25">
      <c r="A454" s="61"/>
      <c r="B454" s="79"/>
      <c r="C454" s="80"/>
      <c r="D454" s="13">
        <v>2027</v>
      </c>
      <c r="E454" s="10">
        <f t="shared" si="121"/>
        <v>0</v>
      </c>
      <c r="F454" s="10">
        <f t="shared" si="120"/>
        <v>0</v>
      </c>
      <c r="G454" s="10">
        <f t="shared" si="120"/>
        <v>0</v>
      </c>
      <c r="H454" s="10">
        <f t="shared" si="120"/>
        <v>0</v>
      </c>
      <c r="I454" s="10">
        <f t="shared" si="120"/>
        <v>0</v>
      </c>
      <c r="J454" s="15"/>
    </row>
    <row r="455" spans="1:10" ht="17.100000000000001" customHeight="1" x14ac:dyDescent="0.25">
      <c r="A455" s="51" t="s">
        <v>74</v>
      </c>
      <c r="B455" s="75"/>
      <c r="C455" s="76"/>
      <c r="D455" s="13" t="s">
        <v>5</v>
      </c>
      <c r="E455" s="10">
        <f t="shared" si="121"/>
        <v>78587051.459999993</v>
      </c>
      <c r="F455" s="17">
        <f>SUM(F456:F464)</f>
        <v>0</v>
      </c>
      <c r="G455" s="17">
        <f>SUM(G456:G464)</f>
        <v>70784418</v>
      </c>
      <c r="H455" s="17">
        <f>SUM(H456:H464)</f>
        <v>223000</v>
      </c>
      <c r="I455" s="17">
        <f>SUM(I456:I464)</f>
        <v>7579633.459999999</v>
      </c>
    </row>
    <row r="456" spans="1:10" ht="17.100000000000001" customHeight="1" x14ac:dyDescent="0.25">
      <c r="A456" s="60"/>
      <c r="B456" s="77"/>
      <c r="C456" s="78"/>
      <c r="D456" s="13">
        <v>2019</v>
      </c>
      <c r="E456" s="10">
        <f t="shared" si="121"/>
        <v>10248835</v>
      </c>
      <c r="F456" s="10">
        <f>F176+F186+F196+F206+F216+F226+F236+F246+F256+F266+F276+F286+F296+F306+F316+F326+F336</f>
        <v>0</v>
      </c>
      <c r="G456" s="10">
        <f>G176+G186+G196+G206+G216+G226+G236+G246+G256+G266</f>
        <v>8916486.0999999996</v>
      </c>
      <c r="H456" s="10">
        <v>0</v>
      </c>
      <c r="I456" s="10">
        <f>I176+I186+I196+I206+I216+I226+I236+I246+I256+I266+I276+I286+I296+I306+I316+I326+I336</f>
        <v>1332348.8999999999</v>
      </c>
    </row>
    <row r="457" spans="1:10" ht="17.100000000000001" customHeight="1" x14ac:dyDescent="0.25">
      <c r="A457" s="60"/>
      <c r="B457" s="77"/>
      <c r="C457" s="78"/>
      <c r="D457" s="13">
        <v>2020</v>
      </c>
      <c r="E457" s="10">
        <f t="shared" si="116"/>
        <v>16666700</v>
      </c>
      <c r="F457" s="10">
        <f>F177+F187+F197+F207+F217+F227+F237+F247+F257+F267+F277+F287+F297+F307+F317+F327+F337</f>
        <v>0</v>
      </c>
      <c r="G457" s="10">
        <f>G177+G187+G197+G207+G217+G227+G237+G247+G257+G267</f>
        <v>15000000</v>
      </c>
      <c r="H457" s="10">
        <v>0</v>
      </c>
      <c r="I457" s="10">
        <f>I177+I187+I197+I207+I217+I227+I237+I247+I257+I267+I277+I287+I297+I307+I317+I327+I337</f>
        <v>1666700</v>
      </c>
    </row>
    <row r="458" spans="1:10" ht="17.100000000000001" customHeight="1" x14ac:dyDescent="0.25">
      <c r="A458" s="60"/>
      <c r="B458" s="77"/>
      <c r="C458" s="78"/>
      <c r="D458" s="13">
        <v>2021</v>
      </c>
      <c r="E458" s="10">
        <f t="shared" si="116"/>
        <v>1482485.7</v>
      </c>
      <c r="F458" s="10">
        <f>F178+F188+F198+F208+F218+F228+F238+F248+F258+F268+F278+F288+F298+F308+F318+F328+F338</f>
        <v>0</v>
      </c>
      <c r="G458" s="10">
        <f t="shared" ref="G458:H460" si="122">G178+G188+G198+G208+G218+G228+G238+G248+G258+G268+G278+G288+G298+G308+G318+G328+G338</f>
        <v>1334237.1299999999</v>
      </c>
      <c r="H458" s="10">
        <f t="shared" si="122"/>
        <v>0</v>
      </c>
      <c r="I458" s="10">
        <f>I178+I188+I198+I208+I218+I228+I238+I248+I258+I268+I278+I288+I298+I308+I318+I328+I338</f>
        <v>148248.57</v>
      </c>
    </row>
    <row r="459" spans="1:10" ht="17.100000000000001" customHeight="1" x14ac:dyDescent="0.25">
      <c r="A459" s="60"/>
      <c r="B459" s="77"/>
      <c r="C459" s="78"/>
      <c r="D459" s="13">
        <v>2022</v>
      </c>
      <c r="E459" s="10">
        <f t="shared" si="116"/>
        <v>15212445.720000001</v>
      </c>
      <c r="F459" s="10">
        <f>F179+F189+F199+F209+F219+F229+F239+F249+F259+F269+F279+F289+F299+F309+F319+F329+F339</f>
        <v>0</v>
      </c>
      <c r="G459" s="10">
        <f t="shared" si="122"/>
        <v>13691198.42</v>
      </c>
      <c r="H459" s="10">
        <f t="shared" si="122"/>
        <v>0</v>
      </c>
      <c r="I459" s="10">
        <f>I179+I189+I199+I209+I219+I229+I239+I249+I259+I269+I279+I289+I299+I309+I319+I329+I339</f>
        <v>1521247.3</v>
      </c>
    </row>
    <row r="460" spans="1:10" ht="17.100000000000001" customHeight="1" x14ac:dyDescent="0.25">
      <c r="A460" s="60"/>
      <c r="B460" s="77"/>
      <c r="C460" s="78"/>
      <c r="D460" s="13">
        <v>2023</v>
      </c>
      <c r="E460" s="10">
        <f t="shared" ref="E460:E465" si="123">F460+G460+H460+I460</f>
        <v>6208726.0999999996</v>
      </c>
      <c r="F460" s="10">
        <f>F180+F190+F200+F210+F220+F230+F240+F250+F260+F270+F280+F290+F300+F310+F320+F330+F340</f>
        <v>0</v>
      </c>
      <c r="G460" s="10">
        <f t="shared" si="122"/>
        <v>6113166.21</v>
      </c>
      <c r="H460" s="10">
        <f t="shared" si="122"/>
        <v>0</v>
      </c>
      <c r="I460" s="10">
        <f>I180+I190+I200+I210+I220+I230+I240+I250+I260+I270+I280+I290+I300+I310+I320+I330+I340</f>
        <v>95559.89</v>
      </c>
    </row>
    <row r="461" spans="1:10" ht="17.100000000000001" customHeight="1" x14ac:dyDescent="0.25">
      <c r="A461" s="60"/>
      <c r="B461" s="77"/>
      <c r="C461" s="78"/>
      <c r="D461" s="13">
        <v>2024</v>
      </c>
      <c r="E461" s="10">
        <f t="shared" si="123"/>
        <v>6242341.9400000004</v>
      </c>
      <c r="F461" s="10">
        <f t="shared" ref="F461:I464" si="124">F181+F191+F201+F211+F221+F231+F241+F251+F261+F271+F281+F291+F301+F311+F321+F331+F341+F364+F369+F374+F379+F384+F389</f>
        <v>0</v>
      </c>
      <c r="G461" s="10">
        <f t="shared" si="124"/>
        <v>5555710.1000000006</v>
      </c>
      <c r="H461" s="10">
        <f t="shared" si="124"/>
        <v>223000</v>
      </c>
      <c r="I461" s="10">
        <f t="shared" si="124"/>
        <v>463631.84</v>
      </c>
    </row>
    <row r="462" spans="1:10" ht="17.100000000000001" customHeight="1" x14ac:dyDescent="0.25">
      <c r="A462" s="60"/>
      <c r="B462" s="77"/>
      <c r="C462" s="78"/>
      <c r="D462" s="13">
        <v>2025</v>
      </c>
      <c r="E462" s="10">
        <f t="shared" si="123"/>
        <v>22525517</v>
      </c>
      <c r="F462" s="10">
        <f t="shared" si="124"/>
        <v>0</v>
      </c>
      <c r="G462" s="10">
        <f>G182+G192+G202+G212+G222+G232+G242+G252+G262+G272+G282+G292+G302+G312+G322+G332+G342+G345+G348+G351+G354+G357+G360+G365+G370+G375+G380+G385+G390+G393+G396+G399+G402</f>
        <v>20173620.039999999</v>
      </c>
      <c r="H462" s="10">
        <f t="shared" ref="H462:I462" si="125">H182+H192+H202+H212+H222+H232+H242+H252+H262+H272+H282+H292+H302+H312+H322+H332+H342+H345+H348+H351+H354+H357+H360+H365+H370+H375+H380+H385+H390+H393+H396+H399+H402</f>
        <v>0</v>
      </c>
      <c r="I462" s="10">
        <f t="shared" si="125"/>
        <v>2351896.96</v>
      </c>
    </row>
    <row r="463" spans="1:10" ht="17.100000000000001" customHeight="1" x14ac:dyDescent="0.25">
      <c r="A463" s="60"/>
      <c r="B463" s="77"/>
      <c r="C463" s="78"/>
      <c r="D463" s="13">
        <v>2026</v>
      </c>
      <c r="E463" s="10">
        <f t="shared" si="123"/>
        <v>0</v>
      </c>
      <c r="F463" s="10">
        <f t="shared" si="124"/>
        <v>0</v>
      </c>
      <c r="G463" s="10">
        <f>G183+G193+G203+G213+G223+G233+G243+G253+G263+G273+G283+G293+G303+G313+G323+G333+G343+G346+G349+G352+G355+G358+G361+G366+G371+G376+G381+G386+G391+G394+G397+G400+G403</f>
        <v>0</v>
      </c>
      <c r="H463" s="10">
        <f t="shared" ref="H463:I463" si="126">H183+H193+H203+H213+H223+H233+H243+H253+H263+H273+H283+H293+H303+H313+H323+H333+H343+H346+H349+H352+H355+H358+H361+H366+H371+H376+H381+H386+H391+H394+H397+H400+H403</f>
        <v>0</v>
      </c>
      <c r="I463" s="10">
        <f t="shared" si="126"/>
        <v>0</v>
      </c>
    </row>
    <row r="464" spans="1:10" ht="17.100000000000001" customHeight="1" x14ac:dyDescent="0.25">
      <c r="A464" s="61"/>
      <c r="B464" s="79"/>
      <c r="C464" s="80"/>
      <c r="D464" s="13">
        <v>2027</v>
      </c>
      <c r="E464" s="10">
        <f t="shared" si="123"/>
        <v>0</v>
      </c>
      <c r="F464" s="10">
        <f t="shared" si="124"/>
        <v>0</v>
      </c>
      <c r="G464" s="10">
        <f>G184+G194+G204+G214+G224+G234+G244+G254+G264+G274+G284+G294+G304+G314+G324+G334+G344+G347+G350+G353+G356+G359+G362+G367+G372+G377+G382+G387+G392+G395+G398+G401+G404</f>
        <v>0</v>
      </c>
      <c r="H464" s="10">
        <f t="shared" ref="H464:I464" si="127">H184+H194+H204+H214+H224+H234+H244+H254+H264+H274+H284+H294+H304+H314+H324+H334+H344+H347+H350+H353+H356+H359+H362+H367+H372+H377+H382+H387+H392+H395+H398+H401+H404</f>
        <v>0</v>
      </c>
      <c r="I464" s="10">
        <f t="shared" si="127"/>
        <v>0</v>
      </c>
    </row>
    <row r="465" spans="1:13" ht="17.100000000000001" customHeight="1" x14ac:dyDescent="0.25">
      <c r="A465" s="51" t="s">
        <v>75</v>
      </c>
      <c r="B465" s="75"/>
      <c r="C465" s="76"/>
      <c r="D465" s="9" t="s">
        <v>5</v>
      </c>
      <c r="E465" s="10">
        <f t="shared" si="123"/>
        <v>191787642.27000001</v>
      </c>
      <c r="F465" s="10">
        <f>SUM(F466:F474)</f>
        <v>0</v>
      </c>
      <c r="G465" s="10">
        <f t="shared" ref="G465:H465" si="128">SUM(G466:G474)</f>
        <v>163895700</v>
      </c>
      <c r="H465" s="10">
        <f t="shared" si="128"/>
        <v>0</v>
      </c>
      <c r="I465" s="10">
        <f>SUM(I466:I474)</f>
        <v>27891942.270000003</v>
      </c>
    </row>
    <row r="466" spans="1:13" ht="17.100000000000001" customHeight="1" x14ac:dyDescent="0.25">
      <c r="A466" s="81"/>
      <c r="B466" s="82"/>
      <c r="C466" s="83"/>
      <c r="D466" s="9">
        <v>2019</v>
      </c>
      <c r="E466" s="10">
        <f t="shared" si="116"/>
        <v>0</v>
      </c>
      <c r="F466" s="10">
        <v>0</v>
      </c>
      <c r="G466" s="10">
        <v>0</v>
      </c>
      <c r="H466" s="10">
        <v>0</v>
      </c>
      <c r="I466" s="10">
        <v>0</v>
      </c>
    </row>
    <row r="467" spans="1:13" ht="17.100000000000001" customHeight="1" x14ac:dyDescent="0.25">
      <c r="A467" s="81"/>
      <c r="B467" s="82"/>
      <c r="C467" s="83"/>
      <c r="D467" s="9">
        <v>2020</v>
      </c>
      <c r="E467" s="10">
        <f t="shared" si="116"/>
        <v>0</v>
      </c>
      <c r="F467" s="10">
        <v>0</v>
      </c>
      <c r="G467" s="10">
        <v>0</v>
      </c>
      <c r="H467" s="10">
        <v>0</v>
      </c>
      <c r="I467" s="10">
        <v>0</v>
      </c>
    </row>
    <row r="468" spans="1:13" ht="17.100000000000001" customHeight="1" x14ac:dyDescent="0.25">
      <c r="A468" s="81"/>
      <c r="B468" s="82"/>
      <c r="C468" s="83"/>
      <c r="D468" s="9">
        <v>2021</v>
      </c>
      <c r="E468" s="10">
        <f t="shared" si="116"/>
        <v>0</v>
      </c>
      <c r="F468" s="10">
        <v>0</v>
      </c>
      <c r="G468" s="10">
        <v>0</v>
      </c>
      <c r="H468" s="10">
        <v>0</v>
      </c>
      <c r="I468" s="10">
        <v>0</v>
      </c>
    </row>
    <row r="469" spans="1:13" ht="17.100000000000001" customHeight="1" x14ac:dyDescent="0.25">
      <c r="A469" s="81"/>
      <c r="B469" s="82"/>
      <c r="C469" s="83"/>
      <c r="D469" s="9">
        <v>2022</v>
      </c>
      <c r="E469" s="10">
        <f t="shared" si="116"/>
        <v>46043999.43</v>
      </c>
      <c r="F469" s="10">
        <v>0</v>
      </c>
      <c r="G469" s="10">
        <f>G76</f>
        <v>41439600</v>
      </c>
      <c r="H469" s="10">
        <f>H76</f>
        <v>0</v>
      </c>
      <c r="I469" s="10">
        <f>I76</f>
        <v>4604399.43</v>
      </c>
    </row>
    <row r="470" spans="1:13" ht="17.100000000000001" customHeight="1" x14ac:dyDescent="0.25">
      <c r="A470" s="81"/>
      <c r="B470" s="82"/>
      <c r="C470" s="83"/>
      <c r="D470" s="9">
        <v>2023</v>
      </c>
      <c r="E470" s="10">
        <f t="shared" ref="E470:E476" si="129">F470+G470+H470+I470</f>
        <v>44663994.280000001</v>
      </c>
      <c r="F470" s="10">
        <v>0</v>
      </c>
      <c r="G470" s="10">
        <f t="shared" ref="G470:H474" si="130">G77</f>
        <v>41439500</v>
      </c>
      <c r="H470" s="10">
        <f t="shared" si="130"/>
        <v>0</v>
      </c>
      <c r="I470" s="10">
        <f t="shared" ref="I470:I473" si="131">I77</f>
        <v>3224494.28</v>
      </c>
    </row>
    <row r="471" spans="1:13" ht="17.100000000000001" customHeight="1" x14ac:dyDescent="0.25">
      <c r="A471" s="81"/>
      <c r="B471" s="84"/>
      <c r="C471" s="83"/>
      <c r="D471" s="9">
        <v>2024</v>
      </c>
      <c r="E471" s="10">
        <f t="shared" si="129"/>
        <v>97855154.280000001</v>
      </c>
      <c r="F471" s="10">
        <v>0</v>
      </c>
      <c r="G471" s="10">
        <f t="shared" si="130"/>
        <v>81016600</v>
      </c>
      <c r="H471" s="10">
        <f t="shared" si="130"/>
        <v>0</v>
      </c>
      <c r="I471" s="10">
        <f t="shared" si="131"/>
        <v>16838554.280000001</v>
      </c>
    </row>
    <row r="472" spans="1:13" ht="17.100000000000001" customHeight="1" x14ac:dyDescent="0.25">
      <c r="A472" s="81"/>
      <c r="B472" s="84"/>
      <c r="C472" s="83"/>
      <c r="D472" s="9">
        <v>2025</v>
      </c>
      <c r="E472" s="10">
        <f t="shared" si="129"/>
        <v>3224494.28</v>
      </c>
      <c r="F472" s="10">
        <v>0</v>
      </c>
      <c r="G472" s="10">
        <f t="shared" si="130"/>
        <v>0</v>
      </c>
      <c r="H472" s="10">
        <f t="shared" si="130"/>
        <v>0</v>
      </c>
      <c r="I472" s="10">
        <f t="shared" si="131"/>
        <v>3224494.28</v>
      </c>
      <c r="K472" s="139"/>
      <c r="L472" s="139"/>
      <c r="M472" s="139"/>
    </row>
    <row r="473" spans="1:13" ht="17.100000000000001" customHeight="1" x14ac:dyDescent="0.25">
      <c r="A473" s="81"/>
      <c r="B473" s="84"/>
      <c r="C473" s="83"/>
      <c r="D473" s="9">
        <v>2026</v>
      </c>
      <c r="E473" s="10">
        <f t="shared" ref="E473" si="132">F473+G473+H473+I473</f>
        <v>0</v>
      </c>
      <c r="F473" s="10">
        <v>0</v>
      </c>
      <c r="G473" s="10">
        <f t="shared" si="130"/>
        <v>0</v>
      </c>
      <c r="H473" s="10">
        <f t="shared" si="130"/>
        <v>0</v>
      </c>
      <c r="I473" s="10">
        <f t="shared" si="131"/>
        <v>0</v>
      </c>
      <c r="K473" s="139"/>
      <c r="L473" s="139"/>
      <c r="M473" s="139"/>
    </row>
    <row r="474" spans="1:13" ht="17.100000000000001" customHeight="1" x14ac:dyDescent="0.25">
      <c r="A474" s="61"/>
      <c r="B474" s="79"/>
      <c r="C474" s="80"/>
      <c r="D474" s="9">
        <v>2027</v>
      </c>
      <c r="E474" s="10">
        <f t="shared" si="129"/>
        <v>0</v>
      </c>
      <c r="F474" s="10">
        <v>0</v>
      </c>
      <c r="G474" s="10">
        <f t="shared" si="130"/>
        <v>0</v>
      </c>
      <c r="H474" s="10">
        <f t="shared" si="130"/>
        <v>0</v>
      </c>
      <c r="I474" s="10">
        <f>I81</f>
        <v>0</v>
      </c>
      <c r="K474" s="139"/>
      <c r="L474" s="139"/>
      <c r="M474" s="139"/>
    </row>
    <row r="475" spans="1:13" ht="17.100000000000001" customHeight="1" x14ac:dyDescent="0.25">
      <c r="A475" s="67" t="s">
        <v>25</v>
      </c>
      <c r="B475" s="67"/>
      <c r="C475" s="67"/>
      <c r="D475" s="9" t="s">
        <v>5</v>
      </c>
      <c r="E475" s="10">
        <f t="shared" si="129"/>
        <v>3187233296.1600003</v>
      </c>
      <c r="F475" s="10">
        <f>SUM(F476:F484)</f>
        <v>632910650</v>
      </c>
      <c r="G475" s="10">
        <f t="shared" ref="G475:I475" si="133">SUM(G476:G484)</f>
        <v>2187057648.0700002</v>
      </c>
      <c r="H475" s="10">
        <f t="shared" si="133"/>
        <v>223000</v>
      </c>
      <c r="I475" s="10">
        <f t="shared" si="133"/>
        <v>367041998.09000009</v>
      </c>
      <c r="K475" s="139"/>
      <c r="L475" s="141"/>
      <c r="M475" s="139"/>
    </row>
    <row r="476" spans="1:13" ht="17.100000000000001" customHeight="1" x14ac:dyDescent="0.3">
      <c r="A476" s="67"/>
      <c r="B476" s="67"/>
      <c r="C476" s="67"/>
      <c r="D476" s="9">
        <v>2019</v>
      </c>
      <c r="E476" s="10">
        <f t="shared" si="129"/>
        <v>188352584.92000002</v>
      </c>
      <c r="F476" s="10">
        <f>F416+F426+F436+F446+F456+F466</f>
        <v>56918800</v>
      </c>
      <c r="G476" s="10">
        <f>G416+G426+G436+G446+G456+G466</f>
        <v>106773793.92999999</v>
      </c>
      <c r="H476" s="10">
        <f t="shared" ref="H476:I476" si="134">H416+H426+H436+H446+H456+H466</f>
        <v>0</v>
      </c>
      <c r="I476" s="10">
        <f t="shared" si="134"/>
        <v>24659990.989999998</v>
      </c>
      <c r="J476" s="18"/>
      <c r="K476" s="139"/>
      <c r="L476" s="139"/>
      <c r="M476" s="139"/>
    </row>
    <row r="477" spans="1:13" ht="17.100000000000001" customHeight="1" x14ac:dyDescent="0.25">
      <c r="A477" s="67"/>
      <c r="B477" s="67"/>
      <c r="C477" s="67"/>
      <c r="D477" s="9">
        <v>2020</v>
      </c>
      <c r="E477" s="10">
        <f t="shared" ref="E477:E481" si="135">F477+G477+H477+I477</f>
        <v>257945614.24000001</v>
      </c>
      <c r="F477" s="10">
        <f>F417+F427+F437+F447+F457+F467</f>
        <v>206687400</v>
      </c>
      <c r="G477" s="10">
        <f>G417+G427+G437+G447+G457+G467</f>
        <v>18449800</v>
      </c>
      <c r="H477" s="10">
        <f t="shared" ref="H477:I477" si="136">H417+H427+H437+H447+H457+H467</f>
        <v>0</v>
      </c>
      <c r="I477" s="10">
        <f t="shared" si="136"/>
        <v>32808414.239999998</v>
      </c>
      <c r="K477" s="139"/>
      <c r="L477" s="139"/>
      <c r="M477" s="139"/>
    </row>
    <row r="478" spans="1:13" ht="17.100000000000001" customHeight="1" x14ac:dyDescent="0.25">
      <c r="A478" s="67"/>
      <c r="B478" s="67"/>
      <c r="C478" s="67"/>
      <c r="D478" s="9">
        <v>2021</v>
      </c>
      <c r="E478" s="10">
        <f t="shared" si="135"/>
        <v>421975651.74000001</v>
      </c>
      <c r="F478" s="10">
        <f>F418+F428+F438+F448+F458+F468</f>
        <v>369304450</v>
      </c>
      <c r="G478" s="10">
        <f t="shared" ref="G478:I484" si="137">G418+G428+G438+G448+G458+G468</f>
        <v>13251538.129999999</v>
      </c>
      <c r="H478" s="10">
        <f t="shared" si="137"/>
        <v>0</v>
      </c>
      <c r="I478" s="10">
        <f t="shared" si="137"/>
        <v>39419663.609999999</v>
      </c>
      <c r="K478" s="139"/>
      <c r="L478" s="139"/>
      <c r="M478" s="139"/>
    </row>
    <row r="479" spans="1:13" ht="17.100000000000001" customHeight="1" x14ac:dyDescent="0.25">
      <c r="A479" s="67"/>
      <c r="B479" s="67"/>
      <c r="C479" s="67"/>
      <c r="D479" s="9">
        <v>2022</v>
      </c>
      <c r="E479" s="10">
        <f t="shared" si="135"/>
        <v>509859871.79000002</v>
      </c>
      <c r="F479" s="10">
        <f t="shared" ref="F479:F484" si="138">F419+F429+F439+F449+F459+F469</f>
        <v>0</v>
      </c>
      <c r="G479" s="10">
        <f t="shared" si="137"/>
        <v>458989319.66000003</v>
      </c>
      <c r="H479" s="10">
        <f t="shared" si="137"/>
        <v>0</v>
      </c>
      <c r="I479" s="10">
        <f t="shared" si="137"/>
        <v>50870552.129999995</v>
      </c>
    </row>
    <row r="480" spans="1:13" ht="17.100000000000001" customHeight="1" x14ac:dyDescent="0.25">
      <c r="A480" s="67"/>
      <c r="B480" s="67"/>
      <c r="C480" s="67"/>
      <c r="D480" s="9">
        <v>2023</v>
      </c>
      <c r="E480" s="10">
        <f t="shared" si="135"/>
        <v>515534950.59999996</v>
      </c>
      <c r="F480" s="10">
        <f t="shared" si="138"/>
        <v>0</v>
      </c>
      <c r="G480" s="10">
        <f t="shared" si="137"/>
        <v>468378566.20999998</v>
      </c>
      <c r="H480" s="10">
        <f t="shared" si="137"/>
        <v>0</v>
      </c>
      <c r="I480" s="10">
        <f t="shared" si="137"/>
        <v>47156384.390000001</v>
      </c>
    </row>
    <row r="481" spans="1:10" ht="17.100000000000001" customHeight="1" x14ac:dyDescent="0.25">
      <c r="A481" s="67"/>
      <c r="B481" s="67"/>
      <c r="C481" s="67"/>
      <c r="D481" s="9">
        <v>2024</v>
      </c>
      <c r="E481" s="10">
        <f t="shared" si="135"/>
        <v>682589757.69000006</v>
      </c>
      <c r="F481" s="10">
        <f t="shared" si="138"/>
        <v>0</v>
      </c>
      <c r="G481" s="10">
        <f t="shared" si="137"/>
        <v>601041010.10000002</v>
      </c>
      <c r="H481" s="10">
        <f t="shared" si="137"/>
        <v>223000</v>
      </c>
      <c r="I481" s="10">
        <f t="shared" si="137"/>
        <v>81325747.590000004</v>
      </c>
    </row>
    <row r="482" spans="1:10" ht="17.100000000000001" customHeight="1" x14ac:dyDescent="0.25">
      <c r="A482" s="67"/>
      <c r="B482" s="67"/>
      <c r="C482" s="67"/>
      <c r="D482" s="9">
        <v>2025</v>
      </c>
      <c r="E482" s="10">
        <f>F482+G482+H482+I482</f>
        <v>299177112.36000001</v>
      </c>
      <c r="F482" s="10">
        <f t="shared" si="138"/>
        <v>0</v>
      </c>
      <c r="G482" s="10">
        <f t="shared" si="137"/>
        <v>270173620.04000002</v>
      </c>
      <c r="H482" s="10">
        <f t="shared" si="137"/>
        <v>0</v>
      </c>
      <c r="I482" s="10">
        <f t="shared" si="137"/>
        <v>29003492.32</v>
      </c>
    </row>
    <row r="483" spans="1:10" ht="17.100000000000001" customHeight="1" x14ac:dyDescent="0.25">
      <c r="A483" s="67"/>
      <c r="B483" s="67"/>
      <c r="C483" s="67"/>
      <c r="D483" s="9">
        <v>2026</v>
      </c>
      <c r="E483" s="10">
        <f t="shared" ref="E483:E484" si="139">F483+G483+H483+I483</f>
        <v>280898876.41000003</v>
      </c>
      <c r="F483" s="10">
        <f t="shared" si="138"/>
        <v>0</v>
      </c>
      <c r="G483" s="10">
        <f t="shared" si="137"/>
        <v>250000000</v>
      </c>
      <c r="H483" s="10">
        <f t="shared" si="137"/>
        <v>0</v>
      </c>
      <c r="I483" s="10">
        <f t="shared" si="137"/>
        <v>30898876.41</v>
      </c>
    </row>
    <row r="484" spans="1:10" ht="17.100000000000001" customHeight="1" x14ac:dyDescent="0.25">
      <c r="A484" s="68"/>
      <c r="B484" s="68"/>
      <c r="C484" s="68"/>
      <c r="D484" s="9">
        <v>2027</v>
      </c>
      <c r="E484" s="10">
        <f t="shared" si="139"/>
        <v>30898876.41</v>
      </c>
      <c r="F484" s="10">
        <f t="shared" si="138"/>
        <v>0</v>
      </c>
      <c r="G484" s="10">
        <f>G424+G434+G444+G454+G464+G474</f>
        <v>0</v>
      </c>
      <c r="H484" s="10">
        <f t="shared" si="137"/>
        <v>0</v>
      </c>
      <c r="I484" s="10">
        <f t="shared" si="137"/>
        <v>30898876.41</v>
      </c>
      <c r="J484" s="15" t="s">
        <v>4</v>
      </c>
    </row>
    <row r="485" spans="1:10" ht="23.25" customHeight="1" x14ac:dyDescent="0.25">
      <c r="A485" s="19"/>
      <c r="B485" s="19"/>
      <c r="C485" s="19"/>
      <c r="D485" s="20"/>
      <c r="E485" s="20"/>
      <c r="F485" s="21"/>
      <c r="G485" s="21"/>
      <c r="H485" s="21"/>
      <c r="I485" s="21"/>
    </row>
    <row r="486" spans="1:10" ht="23.25" customHeight="1" x14ac:dyDescent="0.25">
      <c r="A486" s="19"/>
      <c r="B486" s="19"/>
      <c r="C486" s="19"/>
      <c r="D486" s="20"/>
      <c r="E486" s="20"/>
      <c r="F486" s="21"/>
      <c r="G486" s="21"/>
      <c r="H486" s="21"/>
      <c r="I486" s="21"/>
    </row>
    <row r="487" spans="1:10" ht="23.25" customHeight="1" x14ac:dyDescent="0.35">
      <c r="A487" s="2" t="s">
        <v>32</v>
      </c>
      <c r="B487" s="3"/>
      <c r="C487" s="3"/>
      <c r="D487" s="22"/>
      <c r="E487" s="23"/>
      <c r="F487" s="34" t="s">
        <v>33</v>
      </c>
      <c r="G487" s="35"/>
      <c r="H487" s="26"/>
      <c r="I487" s="26"/>
    </row>
  </sheetData>
  <mergeCells count="79">
    <mergeCell ref="C396:C398"/>
    <mergeCell ref="C399:C401"/>
    <mergeCell ref="C402:C404"/>
    <mergeCell ref="B363:B404"/>
    <mergeCell ref="B155:B161"/>
    <mergeCell ref="C67:C71"/>
    <mergeCell ref="A37:A71"/>
    <mergeCell ref="B37:B71"/>
    <mergeCell ref="C57:C66"/>
    <mergeCell ref="B154:I154"/>
    <mergeCell ref="A144:C153"/>
    <mergeCell ref="B82:I82"/>
    <mergeCell ref="A93:C102"/>
    <mergeCell ref="C104:C113"/>
    <mergeCell ref="C114:C123"/>
    <mergeCell ref="C124:C133"/>
    <mergeCell ref="C134:C143"/>
    <mergeCell ref="B104:B143"/>
    <mergeCell ref="A104:A143"/>
    <mergeCell ref="A155:A392"/>
    <mergeCell ref="C235:C244"/>
    <mergeCell ref="C245:C254"/>
    <mergeCell ref="C255:C264"/>
    <mergeCell ref="C368:C372"/>
    <mergeCell ref="C373:C377"/>
    <mergeCell ref="C265:C274"/>
    <mergeCell ref="C275:C284"/>
    <mergeCell ref="C285:C294"/>
    <mergeCell ref="C295:C304"/>
    <mergeCell ref="C345:C347"/>
    <mergeCell ref="C348:C350"/>
    <mergeCell ref="C351:C353"/>
    <mergeCell ref="C354:C356"/>
    <mergeCell ref="C357:C359"/>
    <mergeCell ref="C360:C362"/>
    <mergeCell ref="A455:C464"/>
    <mergeCell ref="A465:C474"/>
    <mergeCell ref="C305:C314"/>
    <mergeCell ref="A405:C414"/>
    <mergeCell ref="A415:C424"/>
    <mergeCell ref="C363:C367"/>
    <mergeCell ref="C325:C334"/>
    <mergeCell ref="C315:C324"/>
    <mergeCell ref="A445:C454"/>
    <mergeCell ref="A435:C444"/>
    <mergeCell ref="A425:C434"/>
    <mergeCell ref="C335:C344"/>
    <mergeCell ref="C378:C382"/>
    <mergeCell ref="C383:C387"/>
    <mergeCell ref="C388:C392"/>
    <mergeCell ref="C393:C395"/>
    <mergeCell ref="F4:I4"/>
    <mergeCell ref="A13:I13"/>
    <mergeCell ref="B16:I16"/>
    <mergeCell ref="A11:I11"/>
    <mergeCell ref="A12:I12"/>
    <mergeCell ref="F487:G487"/>
    <mergeCell ref="C17:C26"/>
    <mergeCell ref="B17:B26"/>
    <mergeCell ref="A17:A26"/>
    <mergeCell ref="C27:C36"/>
    <mergeCell ref="B27:B36"/>
    <mergeCell ref="A27:A36"/>
    <mergeCell ref="C37:C46"/>
    <mergeCell ref="C47:C56"/>
    <mergeCell ref="A72:C81"/>
    <mergeCell ref="A83:A92"/>
    <mergeCell ref="B83:B92"/>
    <mergeCell ref="C83:C92"/>
    <mergeCell ref="B103:I103"/>
    <mergeCell ref="A475:C484"/>
    <mergeCell ref="C155:C164"/>
    <mergeCell ref="C225:C234"/>
    <mergeCell ref="C215:C224"/>
    <mergeCell ref="C165:C174"/>
    <mergeCell ref="C175:C184"/>
    <mergeCell ref="C185:C194"/>
    <mergeCell ref="C205:C214"/>
    <mergeCell ref="C195:C204"/>
  </mergeCells>
  <pageMargins left="0.78740157480314965" right="0.19685039370078741" top="0.31496062992125984" bottom="0.39370078740157483" header="0.35433070866141736" footer="0.51181102362204722"/>
  <pageSetup paperSize="9" scale="55" orientation="landscape" r:id="rId1"/>
  <rowBreaks count="10" manualBreakCount="10">
    <brk id="46" max="9" man="1"/>
    <brk id="81" max="9" man="1"/>
    <brk id="133" max="9" man="1"/>
    <brk id="184" max="9" man="1"/>
    <brk id="234" max="9" man="1"/>
    <brk id="284" max="9" man="1"/>
    <brk id="324" max="9" man="1"/>
    <brk id="362" max="9" man="1"/>
    <brk id="404" max="9" man="1"/>
    <brk id="444" max="9" man="1"/>
  </rowBreaks>
  <ignoredErrors>
    <ignoredError sqref="H412:I412"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Ивкина Марина Сергеевна</cp:lastModifiedBy>
  <cp:lastPrinted>2025-02-11T08:21:17Z</cp:lastPrinted>
  <dcterms:created xsi:type="dcterms:W3CDTF">2019-08-27T06:02:36Z</dcterms:created>
  <dcterms:modified xsi:type="dcterms:W3CDTF">2025-02-28T00:25:46Z</dcterms:modified>
</cp:coreProperties>
</file>