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86F96ED-2C95-43AD-BC78-FE948B698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M18" i="1"/>
  <c r="K18" i="1"/>
  <c r="E33" i="1" l="1"/>
  <c r="G37" i="1" l="1"/>
  <c r="H37" i="1"/>
  <c r="I37" i="1"/>
  <c r="J37" i="1"/>
  <c r="E37" i="1" s="1"/>
  <c r="K37" i="1"/>
  <c r="L37" i="1"/>
  <c r="M37" i="1"/>
  <c r="G36" i="1"/>
  <c r="H36" i="1"/>
  <c r="I36" i="1"/>
  <c r="J36" i="1"/>
  <c r="K36" i="1"/>
  <c r="L36" i="1"/>
  <c r="M36" i="1"/>
  <c r="F37" i="1"/>
  <c r="F36" i="1"/>
  <c r="G35" i="1"/>
  <c r="H35" i="1"/>
  <c r="I35" i="1"/>
  <c r="J35" i="1"/>
  <c r="K35" i="1"/>
  <c r="L35" i="1"/>
  <c r="M35" i="1"/>
  <c r="F35" i="1"/>
  <c r="G20" i="1"/>
  <c r="H20" i="1"/>
  <c r="I20" i="1"/>
  <c r="J20" i="1"/>
  <c r="K20" i="1"/>
  <c r="L20" i="1"/>
  <c r="M20" i="1"/>
  <c r="F20" i="1"/>
  <c r="G19" i="1"/>
  <c r="H19" i="1"/>
  <c r="I19" i="1"/>
  <c r="J19" i="1"/>
  <c r="K19" i="1"/>
  <c r="L19" i="1"/>
  <c r="L17" i="1" s="1"/>
  <c r="M19" i="1"/>
  <c r="M17" i="1" s="1"/>
  <c r="F19" i="1"/>
  <c r="E19" i="1" s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24" i="1"/>
  <c r="F17" i="1" l="1"/>
  <c r="E35" i="1"/>
  <c r="K17" i="1"/>
  <c r="E17" i="1" s="1"/>
  <c r="E18" i="1"/>
  <c r="E20" i="1"/>
  <c r="L46" i="1"/>
  <c r="L42" i="1"/>
  <c r="L38" i="1"/>
  <c r="L16" i="1"/>
  <c r="L25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M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M16" i="1"/>
  <c r="E16" i="1" l="1"/>
  <c r="H38" i="1"/>
  <c r="I38" i="1"/>
  <c r="J38" i="1"/>
  <c r="K38" i="1"/>
  <c r="M38" i="1"/>
  <c r="E38" i="1" l="1"/>
  <c r="M46" i="1"/>
  <c r="K46" i="1"/>
  <c r="M42" i="1"/>
  <c r="G42" i="1"/>
  <c r="M14" i="1"/>
  <c r="H25" i="1"/>
  <c r="I25" i="1"/>
  <c r="J25" i="1"/>
  <c r="K25" i="1"/>
  <c r="M25" i="1"/>
  <c r="G25" i="1"/>
  <c r="M13" i="1" l="1"/>
  <c r="M12" i="1" s="1"/>
  <c r="M34" i="1"/>
  <c r="K21" i="1"/>
  <c r="M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K34" i="1"/>
  <c r="J12" i="1"/>
  <c r="F21" i="1"/>
  <c r="E21" i="1" s="1"/>
  <c r="E13" i="1" l="1"/>
  <c r="I14" i="1"/>
  <c r="I12" i="1" l="1"/>
  <c r="E14" i="1"/>
  <c r="G12" i="1" l="1"/>
  <c r="E12" i="1" s="1"/>
  <c r="K42" i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<sst xmlns="http://schemas.openxmlformats.org/spreadsheetml/2006/main" count="85" uniqueCount="46">
  <si>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</si>
  <si>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</si>
  <si>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</si>
  <si>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</si>
  <si>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</si>
  <si>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</si>
  <si>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</si>
  <si>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</si>
  <si>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</si>
  <si>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</si>
  <si>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</si>
  <si>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</si>
  <si>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</si>
  <si>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</si>
  <si>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</si>
  <si>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</si>
  <si>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</si>
  <si>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</si>
  <si>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</si>
  <si>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</si>
  <si>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</si>
  <si>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</si>
  <si>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</si>
  <si>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</si>
  <si>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</si>
  <si>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</si>
  <si>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</si>
  <si>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</si>
  <si>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</si>
  <si>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</si>
  <si>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</si>
  <si>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</si>
  <si>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</si>
  <si>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</si>
  <si>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</si>
  <si>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Мэр города </t>
  </si>
  <si>
    <t>М.В. Торопкин</t>
  </si>
  <si>
    <t>2026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</si>
  <si>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2019-2026 годы (далее - Программа) 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</si>
  <si>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2019-2026 годы</t>
    </r>
  </si>
  <si>
    <t>Муниципальная программа  города Усолье-Сибирское «Обеспечение населения доспупным жильем»  на 2019-2026 годы</t>
  </si>
  <si>
    <t>Подпрограмма 1 «Переселение граждан из аварийного жилищного фонда в городе Усолье-Сибирское» 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</si>
  <si>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</si>
  <si>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Приложение 3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</si>
  <si>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</si>
  <si>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от 16.02.2024 г. № 676-п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</si>
</sst>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1"/>
  <sheetViews>
    <sheetView tabSelected="1" zoomScale="90" zoomScaleNormal="90" zoomScaleSheetLayoutView="80" workbookViewId="0">
      <pane ySplit="11" topLeftCell="A45" activePane="bottomLeft" state="frozen"/>
      <selection pane="bottomLeft" activeCell="I5" sqref="I5:M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3" width="16.88671875" style="3" customWidth="1"/>
    <col min="14" max="14" width="20.33203125" style="3" customWidth="1"/>
    <col min="15" max="16384" width="9.109375" style="3"/>
  </cols>
  <sheetData>
    <row r="1" spans="2:20" ht="22.5" customHeight="1" x14ac:dyDescent="0.3">
      <c r="F1" s="21"/>
      <c r="G1" s="20"/>
      <c r="H1" s="20"/>
      <c r="I1" s="20"/>
      <c r="J1" s="39" t="s">
        <v>43</v>
      </c>
      <c r="K1" s="30"/>
      <c r="L1" s="30"/>
      <c r="M1" s="30"/>
    </row>
    <row r="2" spans="2:20" ht="18.75" customHeight="1" x14ac:dyDescent="0.3">
      <c r="F2" s="21"/>
      <c r="G2" s="20"/>
      <c r="H2" s="20"/>
      <c r="I2" s="39" t="s">
        <v>21</v>
      </c>
      <c r="J2" s="30"/>
      <c r="K2" s="30"/>
      <c r="L2" s="30"/>
      <c r="M2" s="30"/>
    </row>
    <row r="3" spans="2:20" ht="25.5" customHeight="1" x14ac:dyDescent="0.3">
      <c r="F3" s="21"/>
      <c r="G3" s="21"/>
      <c r="H3" s="21"/>
      <c r="I3" s="40" t="s">
        <v>45</v>
      </c>
      <c r="J3" s="30"/>
      <c r="K3" s="30"/>
      <c r="L3" s="30"/>
      <c r="M3" s="30"/>
    </row>
    <row r="4" spans="2:20" ht="15" customHeight="1" x14ac:dyDescent="0.3">
      <c r="F4" s="20"/>
      <c r="G4" s="20"/>
      <c r="H4" s="20"/>
      <c r="I4" s="20"/>
      <c r="J4" s="20"/>
      <c r="K4" s="20"/>
      <c r="L4" s="20"/>
    </row>
    <row r="5" spans="2:20" ht="56.25" customHeight="1" x14ac:dyDescent="0.3">
      <c r="F5" s="11"/>
      <c r="G5" s="4"/>
      <c r="H5" s="4"/>
      <c r="I5" s="41" t="s">
        <v>39</v>
      </c>
      <c r="J5" s="42"/>
      <c r="K5" s="42"/>
      <c r="L5" s="42"/>
      <c r="M5" s="42"/>
    </row>
    <row r="6" spans="2:20" ht="21.75" customHeight="1" x14ac:dyDescent="0.3">
      <c r="F6" s="4"/>
      <c r="G6" s="4"/>
      <c r="H6" s="4"/>
      <c r="I6" s="4"/>
      <c r="J6" s="4"/>
      <c r="K6" s="4"/>
      <c r="L6" s="4"/>
    </row>
    <row r="7" spans="2:20" ht="45.75" customHeight="1" x14ac:dyDescent="0.3">
      <c r="B7" s="37" t="s">
        <v>38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0"/>
      <c r="N7" s="12"/>
      <c r="O7" s="12"/>
      <c r="P7" s="12"/>
      <c r="Q7" s="12"/>
      <c r="R7" s="12"/>
      <c r="S7" s="12"/>
      <c r="T7" s="12"/>
    </row>
    <row r="8" spans="2:20" ht="16.5" customHeight="1" x14ac:dyDescent="0.3"/>
    <row r="9" spans="2:20" ht="24.75" customHeight="1" x14ac:dyDescent="0.3">
      <c r="B9" s="27" t="s">
        <v>18</v>
      </c>
      <c r="C9" s="27" t="s">
        <v>19</v>
      </c>
      <c r="D9" s="27" t="s">
        <v>0</v>
      </c>
      <c r="E9" s="27" t="s">
        <v>1</v>
      </c>
      <c r="F9" s="27" t="s">
        <v>2</v>
      </c>
      <c r="G9" s="27"/>
      <c r="H9" s="27"/>
      <c r="I9" s="27"/>
      <c r="J9" s="28"/>
      <c r="K9" s="28"/>
      <c r="L9" s="28"/>
      <c r="M9" s="35"/>
    </row>
    <row r="10" spans="2:20" ht="52.5" customHeight="1" x14ac:dyDescent="0.3">
      <c r="B10" s="44"/>
      <c r="C10" s="43"/>
      <c r="D10" s="43"/>
      <c r="E10" s="43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37</v>
      </c>
    </row>
    <row r="11" spans="2:20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</row>
    <row r="12" spans="2:20" ht="20.25" customHeight="1" x14ac:dyDescent="0.3">
      <c r="B12" s="36" t="s">
        <v>40</v>
      </c>
      <c r="C12" s="27" t="s">
        <v>17</v>
      </c>
      <c r="D12" s="8" t="s">
        <v>6</v>
      </c>
      <c r="E12" s="6">
        <f>SUM(F12:M12)</f>
        <v>1541295404.6400001</v>
      </c>
      <c r="F12" s="6">
        <f>F13+F14+F15+F16</f>
        <v>4755095</v>
      </c>
      <c r="G12" s="6">
        <f t="shared" ref="G12:M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575347041.57000005</v>
      </c>
      <c r="L12" s="6">
        <f t="shared" ref="L12" si="1">L13+L14+L15+L16</f>
        <v>759000</v>
      </c>
      <c r="M12" s="6">
        <f t="shared" si="0"/>
        <v>759000</v>
      </c>
    </row>
    <row r="13" spans="2:20" ht="20.25" customHeight="1" x14ac:dyDescent="0.3">
      <c r="B13" s="31"/>
      <c r="C13" s="31"/>
      <c r="D13" s="8" t="s">
        <v>3</v>
      </c>
      <c r="E13" s="6">
        <f t="shared" ref="E13:E16" si="2">SUM(F13:M13)</f>
        <v>33003782.490000002</v>
      </c>
      <c r="F13" s="7">
        <f t="shared" ref="F13:M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2583400</v>
      </c>
      <c r="L13" s="7">
        <f t="shared" si="3"/>
        <v>759000</v>
      </c>
      <c r="M13" s="7">
        <f t="shared" si="3"/>
        <v>759000</v>
      </c>
      <c r="N13" s="13"/>
    </row>
    <row r="14" spans="2:20" ht="20.25" customHeight="1" x14ac:dyDescent="0.3">
      <c r="B14" s="31"/>
      <c r="C14" s="31"/>
      <c r="D14" s="8" t="s">
        <v>4</v>
      </c>
      <c r="E14" s="6">
        <f t="shared" si="2"/>
        <v>51858087.390000001</v>
      </c>
      <c r="F14" s="6">
        <f t="shared" ref="F14:M14" si="4">F19+F36</f>
        <v>1997892.74</v>
      </c>
      <c r="G14" s="6">
        <f t="shared" si="4"/>
        <v>10862594.65</v>
      </c>
      <c r="H14" s="6">
        <f t="shared" si="4"/>
        <v>0</v>
      </c>
      <c r="I14" s="6">
        <f t="shared" si="4"/>
        <v>21933500</v>
      </c>
      <c r="J14" s="6">
        <f t="shared" si="4"/>
        <v>17064100</v>
      </c>
      <c r="K14" s="6">
        <f t="shared" si="4"/>
        <v>0</v>
      </c>
      <c r="L14" s="6">
        <f t="shared" si="4"/>
        <v>0</v>
      </c>
      <c r="M14" s="6">
        <f t="shared" si="4"/>
        <v>0</v>
      </c>
    </row>
    <row r="15" spans="2:20" ht="20.25" customHeight="1" x14ac:dyDescent="0.3">
      <c r="B15" s="31"/>
      <c r="C15" s="31"/>
      <c r="D15" s="8" t="s">
        <v>8</v>
      </c>
      <c r="E15" s="6">
        <f t="shared" si="2"/>
        <v>1453541664.04</v>
      </c>
      <c r="F15" s="6">
        <f>F20</f>
        <v>0</v>
      </c>
      <c r="G15" s="6">
        <f t="shared" ref="G15:I15" si="5">G20</f>
        <v>0</v>
      </c>
      <c r="H15" s="6">
        <f t="shared" si="5"/>
        <v>60795371.439999998</v>
      </c>
      <c r="I15" s="6">
        <f t="shared" si="5"/>
        <v>502376777.61000001</v>
      </c>
      <c r="J15" s="6">
        <f>J20</f>
        <v>317605873.42000002</v>
      </c>
      <c r="K15" s="6">
        <f>K20</f>
        <v>572763641.57000005</v>
      </c>
      <c r="L15" s="6">
        <f t="shared" ref="L15:M15" si="6">L20</f>
        <v>0</v>
      </c>
      <c r="M15" s="6">
        <f t="shared" si="6"/>
        <v>0</v>
      </c>
    </row>
    <row r="16" spans="2:20" ht="20.25" customHeight="1" x14ac:dyDescent="0.3">
      <c r="B16" s="31"/>
      <c r="C16" s="31"/>
      <c r="D16" s="8" t="s">
        <v>5</v>
      </c>
      <c r="E16" s="6">
        <f t="shared" si="2"/>
        <v>2891870.7199999997</v>
      </c>
      <c r="F16" s="6">
        <f>F37</f>
        <v>1490556.49</v>
      </c>
      <c r="G16" s="6">
        <f t="shared" ref="G16:M16" si="7">G37</f>
        <v>1401314.23</v>
      </c>
      <c r="H16" s="6">
        <f t="shared" si="7"/>
        <v>0</v>
      </c>
      <c r="I16" s="6">
        <f t="shared" si="7"/>
        <v>0</v>
      </c>
      <c r="J16" s="6">
        <f t="shared" si="7"/>
        <v>0</v>
      </c>
      <c r="K16" s="6">
        <f t="shared" si="7"/>
        <v>0</v>
      </c>
      <c r="L16" s="6">
        <f t="shared" ref="L16" si="8">L37</f>
        <v>0</v>
      </c>
      <c r="M16" s="6">
        <f t="shared" si="7"/>
        <v>0</v>
      </c>
    </row>
    <row r="17" spans="2:21" ht="20.25" customHeight="1" x14ac:dyDescent="0.3">
      <c r="B17" s="36" t="s">
        <v>41</v>
      </c>
      <c r="C17" s="27" t="s">
        <v>24</v>
      </c>
      <c r="D17" s="8" t="s">
        <v>6</v>
      </c>
      <c r="E17" s="2">
        <f>SUM(F17:M17)</f>
        <v>1521215576.2000003</v>
      </c>
      <c r="F17" s="2">
        <f>F18+F19+F20</f>
        <v>160000</v>
      </c>
      <c r="G17" s="2">
        <f t="shared" ref="G17:M17" si="9">G18+G19+G20</f>
        <v>0</v>
      </c>
      <c r="H17" s="2">
        <f t="shared" si="9"/>
        <v>69185584.769999996</v>
      </c>
      <c r="I17" s="2">
        <f t="shared" si="9"/>
        <v>532912319.66000003</v>
      </c>
      <c r="J17" s="2">
        <f t="shared" si="9"/>
        <v>342092630.20000005</v>
      </c>
      <c r="K17" s="2">
        <f t="shared" si="9"/>
        <v>575347041.57000005</v>
      </c>
      <c r="L17" s="2">
        <f t="shared" si="9"/>
        <v>759000</v>
      </c>
      <c r="M17" s="2">
        <f t="shared" si="9"/>
        <v>759000</v>
      </c>
    </row>
    <row r="18" spans="2:21" ht="20.25" customHeight="1" x14ac:dyDescent="0.3">
      <c r="B18" s="31"/>
      <c r="C18" s="28"/>
      <c r="D18" s="8" t="s">
        <v>7</v>
      </c>
      <c r="E18" s="2">
        <f>SUM(F18:M18)</f>
        <v>28676312.160000004</v>
      </c>
      <c r="F18" s="2">
        <f>F22+F26+F29+F30+F31+F32</f>
        <v>160000</v>
      </c>
      <c r="G18" s="2">
        <f t="shared" ref="G18:J18" si="10">G22+G26+G29+G30+G31+G32</f>
        <v>0</v>
      </c>
      <c r="H18" s="2">
        <f t="shared" si="10"/>
        <v>8390213.3300000001</v>
      </c>
      <c r="I18" s="2">
        <f t="shared" si="10"/>
        <v>8602042.0500000007</v>
      </c>
      <c r="J18" s="2">
        <f t="shared" si="10"/>
        <v>7422656.7800000003</v>
      </c>
      <c r="K18" s="2">
        <f>K22+K26+K29+K30+K31+K32+K33</f>
        <v>2583400</v>
      </c>
      <c r="L18" s="2">
        <f t="shared" ref="L18:M18" si="11">L22+L26+L29+L30+L31+L32+L33</f>
        <v>759000</v>
      </c>
      <c r="M18" s="2">
        <f t="shared" si="11"/>
        <v>759000</v>
      </c>
    </row>
    <row r="19" spans="2:21" ht="20.25" customHeight="1" x14ac:dyDescent="0.3">
      <c r="B19" s="31"/>
      <c r="C19" s="28"/>
      <c r="D19" s="8" t="s">
        <v>4</v>
      </c>
      <c r="E19" s="2">
        <f t="shared" ref="E19:E20" si="12">SUM(F19:M19)</f>
        <v>38997600</v>
      </c>
      <c r="F19" s="2">
        <f>F23+F27</f>
        <v>0</v>
      </c>
      <c r="G19" s="2">
        <f t="shared" ref="G19:M19" si="13">G23+G27</f>
        <v>0</v>
      </c>
      <c r="H19" s="2">
        <f t="shared" si="13"/>
        <v>0</v>
      </c>
      <c r="I19" s="2">
        <f t="shared" si="13"/>
        <v>21933500</v>
      </c>
      <c r="J19" s="2">
        <f t="shared" si="13"/>
        <v>17064100</v>
      </c>
      <c r="K19" s="2">
        <f t="shared" si="13"/>
        <v>0</v>
      </c>
      <c r="L19" s="2">
        <f t="shared" si="13"/>
        <v>0</v>
      </c>
      <c r="M19" s="2">
        <f t="shared" si="13"/>
        <v>0</v>
      </c>
    </row>
    <row r="20" spans="2:21" ht="20.25" customHeight="1" x14ac:dyDescent="0.3">
      <c r="B20" s="31"/>
      <c r="C20" s="28"/>
      <c r="D20" s="8" t="s">
        <v>8</v>
      </c>
      <c r="E20" s="2">
        <f t="shared" si="12"/>
        <v>1453541664.04</v>
      </c>
      <c r="F20" s="2">
        <f>F24+F28</f>
        <v>0</v>
      </c>
      <c r="G20" s="2">
        <f t="shared" ref="G20:M20" si="14">G24+G28</f>
        <v>0</v>
      </c>
      <c r="H20" s="2">
        <f t="shared" si="14"/>
        <v>60795371.439999998</v>
      </c>
      <c r="I20" s="2">
        <f t="shared" si="14"/>
        <v>502376777.61000001</v>
      </c>
      <c r="J20" s="2">
        <f t="shared" si="14"/>
        <v>317605873.42000002</v>
      </c>
      <c r="K20" s="2">
        <f t="shared" si="14"/>
        <v>572763641.57000005</v>
      </c>
      <c r="L20" s="2">
        <f t="shared" si="14"/>
        <v>0</v>
      </c>
      <c r="M20" s="2">
        <f t="shared" si="14"/>
        <v>0</v>
      </c>
    </row>
    <row r="21" spans="2:21" ht="19.5" customHeight="1" x14ac:dyDescent="0.3">
      <c r="B21" s="27" t="s">
        <v>25</v>
      </c>
      <c r="C21" s="33" t="s">
        <v>24</v>
      </c>
      <c r="D21" s="18" t="s">
        <v>6</v>
      </c>
      <c r="E21" s="2">
        <f>SUM(F21:M21)</f>
        <v>1503097029.54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M21" si="15">K22+K23+K24</f>
        <v>574957041.57000005</v>
      </c>
      <c r="L21" s="2">
        <f t="shared" ref="L21" si="16">L22+L23+L24</f>
        <v>759000</v>
      </c>
      <c r="M21" s="2">
        <f t="shared" si="15"/>
        <v>759000</v>
      </c>
      <c r="U21" s="12"/>
    </row>
    <row r="22" spans="2:21" ht="19.5" customHeight="1" x14ac:dyDescent="0.3">
      <c r="B22" s="28"/>
      <c r="C22" s="34"/>
      <c r="D22" s="8" t="s">
        <v>3</v>
      </c>
      <c r="E22" s="2">
        <f t="shared" ref="E22:E24" si="17">SUM(F22:M22)</f>
        <v>10557765.5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2193400</v>
      </c>
      <c r="L22" s="2">
        <v>759000</v>
      </c>
      <c r="M22" s="2">
        <v>759000</v>
      </c>
      <c r="U22" s="12"/>
    </row>
    <row r="23" spans="2:21" ht="19.5" customHeight="1" x14ac:dyDescent="0.3">
      <c r="B23" s="28"/>
      <c r="C23" s="34"/>
      <c r="D23" s="8" t="s">
        <v>4</v>
      </c>
      <c r="E23" s="2">
        <f t="shared" si="17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0</v>
      </c>
      <c r="L23" s="2">
        <v>0</v>
      </c>
      <c r="M23" s="2">
        <v>0</v>
      </c>
      <c r="U23" s="12"/>
    </row>
    <row r="24" spans="2:21" ht="19.5" customHeight="1" x14ac:dyDescent="0.3">
      <c r="B24" s="28"/>
      <c r="C24" s="34"/>
      <c r="D24" s="8" t="s">
        <v>8</v>
      </c>
      <c r="E24" s="2">
        <f t="shared" si="17"/>
        <v>1453541664.04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572763641.57000005</v>
      </c>
      <c r="L24" s="2">
        <v>0</v>
      </c>
      <c r="M24" s="2">
        <v>0</v>
      </c>
      <c r="U24" s="12"/>
    </row>
    <row r="25" spans="2:21" ht="27" customHeight="1" x14ac:dyDescent="0.3">
      <c r="B25" s="27" t="s">
        <v>26</v>
      </c>
      <c r="C25" s="27" t="s">
        <v>24</v>
      </c>
      <c r="D25" s="18" t="s">
        <v>6</v>
      </c>
      <c r="E25" s="2">
        <f>SUM(F25:M25)</f>
        <v>0</v>
      </c>
      <c r="F25" s="2">
        <f>F26+F27+F28</f>
        <v>0</v>
      </c>
      <c r="G25" s="2">
        <f>G26+G27+G28</f>
        <v>0</v>
      </c>
      <c r="H25" s="2">
        <f t="shared" ref="H25:M25" si="18">H26+H27+H28</f>
        <v>0</v>
      </c>
      <c r="I25" s="2">
        <f t="shared" si="18"/>
        <v>0</v>
      </c>
      <c r="J25" s="2">
        <f t="shared" si="18"/>
        <v>0</v>
      </c>
      <c r="K25" s="2">
        <f t="shared" si="18"/>
        <v>0</v>
      </c>
      <c r="L25" s="2">
        <f t="shared" ref="L25" si="19">L26+L27+L28</f>
        <v>0</v>
      </c>
      <c r="M25" s="2">
        <f t="shared" si="18"/>
        <v>0</v>
      </c>
      <c r="U25" s="12"/>
    </row>
    <row r="26" spans="2:21" ht="27" customHeight="1" x14ac:dyDescent="0.3">
      <c r="B26" s="28"/>
      <c r="C26" s="28"/>
      <c r="D26" s="8" t="s">
        <v>3</v>
      </c>
      <c r="E26" s="2">
        <f t="shared" ref="E26:E48" si="20">SUM(F26:M26)</f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U26" s="12"/>
    </row>
    <row r="27" spans="2:21" ht="27" customHeight="1" x14ac:dyDescent="0.3">
      <c r="B27" s="28"/>
      <c r="C27" s="28"/>
      <c r="D27" s="8" t="s">
        <v>4</v>
      </c>
      <c r="E27" s="2">
        <f t="shared" si="20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U27" s="12"/>
    </row>
    <row r="28" spans="2:21" ht="27" customHeight="1" x14ac:dyDescent="0.3">
      <c r="B28" s="28"/>
      <c r="C28" s="28"/>
      <c r="D28" s="8" t="s">
        <v>8</v>
      </c>
      <c r="E28" s="2">
        <f t="shared" si="20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U28" s="12"/>
    </row>
    <row r="29" spans="2:21" ht="76.5" customHeight="1" x14ac:dyDescent="0.3">
      <c r="B29" s="22" t="s">
        <v>27</v>
      </c>
      <c r="C29" s="19" t="s">
        <v>24</v>
      </c>
      <c r="D29" s="8" t="s">
        <v>3</v>
      </c>
      <c r="E29" s="2">
        <f t="shared" si="20"/>
        <v>772000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0</v>
      </c>
      <c r="L29" s="2">
        <v>0</v>
      </c>
      <c r="M29" s="2">
        <v>0</v>
      </c>
    </row>
    <row r="30" spans="2:21" ht="77.25" customHeight="1" x14ac:dyDescent="0.3">
      <c r="B30" s="22" t="s">
        <v>28</v>
      </c>
      <c r="C30" s="19" t="s">
        <v>24</v>
      </c>
      <c r="D30" s="8" t="s">
        <v>3</v>
      </c>
      <c r="E30" s="2">
        <f t="shared" si="20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21" ht="55.5" customHeight="1" x14ac:dyDescent="0.3">
      <c r="B31" s="22" t="s">
        <v>22</v>
      </c>
      <c r="C31" s="18" t="s">
        <v>31</v>
      </c>
      <c r="D31" s="8" t="s">
        <v>3</v>
      </c>
      <c r="E31" s="2">
        <f t="shared" si="20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</row>
    <row r="32" spans="2:21" ht="70.5" customHeight="1" x14ac:dyDescent="0.3">
      <c r="B32" s="18" t="s">
        <v>23</v>
      </c>
      <c r="C32" s="18" t="s">
        <v>24</v>
      </c>
      <c r="D32" s="8" t="s">
        <v>3</v>
      </c>
      <c r="E32" s="2">
        <f t="shared" si="20"/>
        <v>147480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0</v>
      </c>
      <c r="L32" s="2">
        <v>0</v>
      </c>
      <c r="M32" s="2">
        <v>0</v>
      </c>
    </row>
    <row r="33" spans="2:14" ht="80.25" customHeight="1" x14ac:dyDescent="0.3">
      <c r="B33" s="23" t="s">
        <v>44</v>
      </c>
      <c r="C33" s="18" t="s">
        <v>24</v>
      </c>
      <c r="D33" s="8" t="s">
        <v>3</v>
      </c>
      <c r="E33" s="24">
        <f>F33+G33+H33+I33+J33+K33+L33+M33</f>
        <v>150000</v>
      </c>
      <c r="F33" s="2">
        <v>0</v>
      </c>
      <c r="G33" s="2">
        <v>0</v>
      </c>
      <c r="H33" s="2">
        <v>0</v>
      </c>
      <c r="I33" s="2">
        <v>0</v>
      </c>
      <c r="J33" s="24">
        <v>0</v>
      </c>
      <c r="K33" s="25">
        <v>150000</v>
      </c>
      <c r="L33" s="2">
        <v>0</v>
      </c>
      <c r="M33" s="2">
        <v>0</v>
      </c>
    </row>
    <row r="34" spans="2:14" ht="19.5" customHeight="1" x14ac:dyDescent="0.3">
      <c r="B34" s="26" t="s">
        <v>20</v>
      </c>
      <c r="C34" s="27" t="s">
        <v>9</v>
      </c>
      <c r="D34" s="8" t="s">
        <v>6</v>
      </c>
      <c r="E34" s="2">
        <f t="shared" si="20"/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>I35+I36+I37</f>
        <v>0</v>
      </c>
      <c r="J34" s="2">
        <f>J35+J36+J37</f>
        <v>0</v>
      </c>
      <c r="K34" s="2">
        <f>K35+K36+K37</f>
        <v>0</v>
      </c>
      <c r="L34" s="2">
        <f>L35+L36+L37</f>
        <v>0</v>
      </c>
      <c r="M34" s="2">
        <f>M35+M36+M37</f>
        <v>0</v>
      </c>
    </row>
    <row r="35" spans="2:14" ht="19.5" customHeight="1" x14ac:dyDescent="0.3">
      <c r="B35" s="26"/>
      <c r="C35" s="27"/>
      <c r="D35" s="18" t="s">
        <v>3</v>
      </c>
      <c r="E35" s="2">
        <f>SUM(F35:M35)</f>
        <v>4327470.33</v>
      </c>
      <c r="F35" s="2">
        <f>F39+F43</f>
        <v>1106645.77</v>
      </c>
      <c r="G35" s="2">
        <f t="shared" ref="G35:M35" si="21">G39+G43</f>
        <v>3220824.56</v>
      </c>
      <c r="H35" s="2">
        <f t="shared" si="21"/>
        <v>0</v>
      </c>
      <c r="I35" s="2">
        <f t="shared" si="21"/>
        <v>0</v>
      </c>
      <c r="J35" s="2">
        <f t="shared" si="21"/>
        <v>0</v>
      </c>
      <c r="K35" s="2">
        <f t="shared" si="21"/>
        <v>0</v>
      </c>
      <c r="L35" s="2">
        <f t="shared" si="21"/>
        <v>0</v>
      </c>
      <c r="M35" s="2">
        <f t="shared" si="21"/>
        <v>0</v>
      </c>
    </row>
    <row r="36" spans="2:14" ht="19.5" customHeight="1" x14ac:dyDescent="0.3">
      <c r="B36" s="26"/>
      <c r="C36" s="27"/>
      <c r="D36" s="8" t="s">
        <v>4</v>
      </c>
      <c r="E36" s="2">
        <f t="shared" si="20"/>
        <v>12860487.390000001</v>
      </c>
      <c r="F36" s="2">
        <f>F40+F44</f>
        <v>1997892.74</v>
      </c>
      <c r="G36" s="2">
        <f t="shared" ref="G36:M36" si="22">G40+G44</f>
        <v>10862594.65</v>
      </c>
      <c r="H36" s="2">
        <f t="shared" si="22"/>
        <v>0</v>
      </c>
      <c r="I36" s="2">
        <f t="shared" si="22"/>
        <v>0</v>
      </c>
      <c r="J36" s="2">
        <f t="shared" si="22"/>
        <v>0</v>
      </c>
      <c r="K36" s="2">
        <f t="shared" si="22"/>
        <v>0</v>
      </c>
      <c r="L36" s="2">
        <f t="shared" si="22"/>
        <v>0</v>
      </c>
      <c r="M36" s="2">
        <f t="shared" si="22"/>
        <v>0</v>
      </c>
    </row>
    <row r="37" spans="2:14" ht="19.5" customHeight="1" x14ac:dyDescent="0.3">
      <c r="B37" s="32"/>
      <c r="C37" s="31"/>
      <c r="D37" s="8" t="s">
        <v>5</v>
      </c>
      <c r="E37" s="2">
        <f t="shared" si="20"/>
        <v>2891870.7199999997</v>
      </c>
      <c r="F37" s="2">
        <f>F41+F45</f>
        <v>1490556.49</v>
      </c>
      <c r="G37" s="2">
        <f t="shared" ref="G37:M37" si="23">G41+G45</f>
        <v>1401314.23</v>
      </c>
      <c r="H37" s="2">
        <f t="shared" si="23"/>
        <v>0</v>
      </c>
      <c r="I37" s="2">
        <f t="shared" si="23"/>
        <v>0</v>
      </c>
      <c r="J37" s="2">
        <f t="shared" si="23"/>
        <v>0</v>
      </c>
      <c r="K37" s="2">
        <f t="shared" si="23"/>
        <v>0</v>
      </c>
      <c r="L37" s="2">
        <f t="shared" si="23"/>
        <v>0</v>
      </c>
      <c r="M37" s="2">
        <f t="shared" si="23"/>
        <v>0</v>
      </c>
    </row>
    <row r="38" spans="2:14" ht="21.75" customHeight="1" x14ac:dyDescent="0.3">
      <c r="B38" s="33" t="s">
        <v>29</v>
      </c>
      <c r="C38" s="27" t="s">
        <v>10</v>
      </c>
      <c r="D38" s="18" t="s">
        <v>6</v>
      </c>
      <c r="E38" s="2">
        <f t="shared" si="20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M38" si="24">H39+H40</f>
        <v>0</v>
      </c>
      <c r="I38" s="2">
        <f t="shared" si="24"/>
        <v>0</v>
      </c>
      <c r="J38" s="2">
        <f t="shared" si="24"/>
        <v>0</v>
      </c>
      <c r="K38" s="2">
        <f t="shared" si="24"/>
        <v>0</v>
      </c>
      <c r="L38" s="2">
        <f t="shared" ref="L38" si="25">L39+L40</f>
        <v>0</v>
      </c>
      <c r="M38" s="2">
        <f t="shared" si="24"/>
        <v>0</v>
      </c>
    </row>
    <row r="39" spans="2:14" ht="21.75" customHeight="1" x14ac:dyDescent="0.3">
      <c r="B39" s="33"/>
      <c r="C39" s="27"/>
      <c r="D39" s="8" t="s">
        <v>3</v>
      </c>
      <c r="E39" s="2">
        <f t="shared" si="20"/>
        <v>4327470.33</v>
      </c>
      <c r="F39" s="17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2:14" ht="21.75" customHeight="1" x14ac:dyDescent="0.3">
      <c r="B40" s="33"/>
      <c r="C40" s="27"/>
      <c r="D40" s="8" t="s">
        <v>4</v>
      </c>
      <c r="E40" s="2">
        <f t="shared" si="20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2:14" ht="21.75" customHeight="1" x14ac:dyDescent="0.3">
      <c r="B41" s="34"/>
      <c r="C41" s="28"/>
      <c r="D41" s="8" t="s">
        <v>5</v>
      </c>
      <c r="E41" s="2">
        <f t="shared" si="20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2:14" ht="31.5" customHeight="1" x14ac:dyDescent="0.3">
      <c r="B42" s="33" t="s">
        <v>30</v>
      </c>
      <c r="C42" s="27" t="s">
        <v>10</v>
      </c>
      <c r="D42" s="18" t="s">
        <v>6</v>
      </c>
      <c r="E42" s="2">
        <f t="shared" si="20"/>
        <v>0</v>
      </c>
      <c r="F42" s="2">
        <f t="shared" ref="F42:K42" si="26">F43+F44+F45</f>
        <v>0</v>
      </c>
      <c r="G42" s="2">
        <f>G43+G44+G45</f>
        <v>0</v>
      </c>
      <c r="H42" s="2">
        <f t="shared" si="26"/>
        <v>0</v>
      </c>
      <c r="I42" s="9">
        <f t="shared" si="26"/>
        <v>0</v>
      </c>
      <c r="J42" s="9">
        <f t="shared" si="26"/>
        <v>0</v>
      </c>
      <c r="K42" s="9">
        <f t="shared" si="26"/>
        <v>0</v>
      </c>
      <c r="L42" s="9">
        <f t="shared" ref="L42:M42" si="27">L43+L44+L45</f>
        <v>0</v>
      </c>
      <c r="M42" s="9">
        <f t="shared" si="27"/>
        <v>0</v>
      </c>
    </row>
    <row r="43" spans="2:14" ht="31.5" customHeight="1" x14ac:dyDescent="0.3">
      <c r="B43" s="34"/>
      <c r="C43" s="27"/>
      <c r="D43" s="8" t="s">
        <v>3</v>
      </c>
      <c r="E43" s="2">
        <f t="shared" si="20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2:14" ht="31.5" customHeight="1" x14ac:dyDescent="0.3">
      <c r="B44" s="34"/>
      <c r="C44" s="27"/>
      <c r="D44" s="8" t="s">
        <v>4</v>
      </c>
      <c r="E44" s="2">
        <f t="shared" si="20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2:14" ht="31.5" customHeight="1" x14ac:dyDescent="0.3">
      <c r="B45" s="34"/>
      <c r="C45" s="27"/>
      <c r="D45" s="8" t="s">
        <v>5</v>
      </c>
      <c r="E45" s="2">
        <f t="shared" si="20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"/>
    </row>
    <row r="46" spans="2:14" ht="36.75" customHeight="1" x14ac:dyDescent="0.3">
      <c r="B46" s="26" t="s">
        <v>42</v>
      </c>
      <c r="C46" s="27" t="s">
        <v>33</v>
      </c>
      <c r="D46" s="8" t="s">
        <v>6</v>
      </c>
      <c r="E46" s="2">
        <f t="shared" si="20"/>
        <v>0</v>
      </c>
      <c r="F46" s="2">
        <f>F48</f>
        <v>0</v>
      </c>
      <c r="G46" s="2">
        <f t="shared" ref="G46:J46" si="28">G48</f>
        <v>0</v>
      </c>
      <c r="H46" s="2">
        <f t="shared" si="28"/>
        <v>0</v>
      </c>
      <c r="I46" s="2">
        <f t="shared" si="28"/>
        <v>0</v>
      </c>
      <c r="J46" s="2">
        <f t="shared" si="28"/>
        <v>0</v>
      </c>
      <c r="K46" s="2">
        <f>K48</f>
        <v>0</v>
      </c>
      <c r="L46" s="2">
        <f>L48</f>
        <v>0</v>
      </c>
      <c r="M46" s="2">
        <f>M48</f>
        <v>0</v>
      </c>
      <c r="N46" s="1"/>
    </row>
    <row r="47" spans="2:14" ht="36.75" customHeight="1" x14ac:dyDescent="0.3">
      <c r="B47" s="26"/>
      <c r="C47" s="28"/>
      <c r="D47" s="8" t="s">
        <v>3</v>
      </c>
      <c r="E47" s="2">
        <f t="shared" si="20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"/>
    </row>
    <row r="48" spans="2:14" ht="52.5" customHeight="1" x14ac:dyDescent="0.3">
      <c r="B48" s="18" t="s">
        <v>32</v>
      </c>
      <c r="C48" s="18" t="s">
        <v>33</v>
      </c>
      <c r="D48" s="8" t="s">
        <v>3</v>
      </c>
      <c r="E48" s="2">
        <f t="shared" si="20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"/>
    </row>
    <row r="49" spans="2:14" ht="28.5" customHeight="1" x14ac:dyDescent="0.3">
      <c r="B49" s="10"/>
      <c r="C49" s="10"/>
      <c r="D49" s="14"/>
      <c r="E49" s="15"/>
      <c r="F49" s="10"/>
      <c r="G49" s="10"/>
      <c r="H49" s="10"/>
      <c r="M49" s="1"/>
      <c r="N49" s="1"/>
    </row>
    <row r="50" spans="2:14" ht="23.25" customHeight="1" x14ac:dyDescent="0.3">
      <c r="B50" s="10"/>
      <c r="C50" s="10"/>
      <c r="D50" s="14"/>
      <c r="E50" s="15"/>
      <c r="F50" s="10"/>
      <c r="G50" s="10"/>
      <c r="H50" s="10"/>
      <c r="M50" s="1"/>
      <c r="N50" s="1"/>
    </row>
    <row r="51" spans="2:14" ht="30.75" customHeight="1" x14ac:dyDescent="0.4">
      <c r="B51" s="16" t="s">
        <v>35</v>
      </c>
      <c r="C51" s="10"/>
      <c r="D51" s="14"/>
      <c r="E51" s="15"/>
      <c r="F51" s="29" t="s">
        <v>36</v>
      </c>
      <c r="G51" s="30"/>
      <c r="H51" s="30"/>
      <c r="I51" s="30"/>
      <c r="J51" s="30"/>
      <c r="K51" s="30"/>
      <c r="M51" s="1"/>
      <c r="N51" s="1"/>
    </row>
  </sheetData>
  <mergeCells count="27">
    <mergeCell ref="F9:M9"/>
    <mergeCell ref="C21:C24"/>
    <mergeCell ref="B17:B20"/>
    <mergeCell ref="B7:M7"/>
    <mergeCell ref="J1:M1"/>
    <mergeCell ref="I2:M2"/>
    <mergeCell ref="I3:M3"/>
    <mergeCell ref="I5:M5"/>
    <mergeCell ref="C9:C10"/>
    <mergeCell ref="E9:E10"/>
    <mergeCell ref="D9:D10"/>
    <mergeCell ref="B9:B10"/>
    <mergeCell ref="B12:B16"/>
    <mergeCell ref="C12:C16"/>
    <mergeCell ref="C17:C20"/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19685039370078741" right="0.19685039370078741" top="0.19685039370078741" bottom="0.19685039370078741" header="0.51181102362204722" footer="0.43307086614173229"/>
  <pageSetup paperSize="9" scale="60" fitToHeight="0" orientation="landscape" r:id="rId1"/>
  <rowBreaks count="1" manualBreakCount="1">
    <brk id="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2024-02-19T03:30:27Z</dcterms:modified>
</cp:coreProperties>
</file>