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2-па_13.01.2022\"/>
    </mc:Choice>
  </mc:AlternateContent>
  <bookViews>
    <workbookView xWindow="-120" yWindow="-120" windowWidth="20736" windowHeight="11160" activeTab="1"/>
  </bookViews>
  <sheets>
    <sheet name="Смета (2)" sheetId="4" r:id="rId1"/>
    <sheet name="Ресурсное" sheetId="1" r:id="rId2"/>
  </sheets>
  <calcPr calcId="152511"/>
</workbook>
</file>

<file path=xl/calcChain.xml><?xml version="1.0" encoding="utf-8"?>
<calcChain xmlns="http://schemas.openxmlformats.org/spreadsheetml/2006/main">
  <c r="G56" i="1" l="1"/>
  <c r="F67" i="4"/>
  <c r="F66" i="4" l="1"/>
  <c r="I15" i="1" l="1"/>
  <c r="H15" i="1"/>
  <c r="I40" i="1"/>
  <c r="J40" i="1"/>
  <c r="H40" i="1"/>
  <c r="H16" i="4"/>
  <c r="I16" i="4"/>
  <c r="H22" i="4"/>
  <c r="I22" i="4"/>
  <c r="H53" i="4"/>
  <c r="I53" i="4"/>
  <c r="G53" i="4"/>
  <c r="G22" i="4"/>
  <c r="G20" i="4"/>
  <c r="G16" i="4"/>
  <c r="I12" i="4" l="1"/>
  <c r="H12" i="4"/>
  <c r="H11" i="4"/>
  <c r="G12" i="4"/>
  <c r="E12" i="4"/>
  <c r="E62" i="4"/>
  <c r="D65" i="4"/>
  <c r="D12" i="4" s="1"/>
  <c r="E65" i="4"/>
  <c r="D64" i="4"/>
  <c r="E64" i="4"/>
  <c r="D63" i="4"/>
  <c r="D62" i="4" s="1"/>
  <c r="E63" i="4"/>
  <c r="D78" i="4"/>
  <c r="E78" i="4"/>
  <c r="F78" i="4"/>
  <c r="G78" i="4"/>
  <c r="H78" i="4"/>
  <c r="I78" i="4"/>
  <c r="D66" i="4"/>
  <c r="E66" i="4"/>
  <c r="G66" i="4"/>
  <c r="H66" i="4"/>
  <c r="I66" i="4"/>
  <c r="I63" i="4" s="1"/>
  <c r="F52" i="4"/>
  <c r="E60" i="4"/>
  <c r="F60" i="4"/>
  <c r="G60" i="4"/>
  <c r="H60" i="4"/>
  <c r="I60" i="4"/>
  <c r="D60" i="4"/>
  <c r="C61" i="4"/>
  <c r="F56" i="4"/>
  <c r="G56" i="4"/>
  <c r="G52" i="4" s="1"/>
  <c r="H56" i="4"/>
  <c r="H52" i="4" s="1"/>
  <c r="I56" i="4"/>
  <c r="I52" i="4" s="1"/>
  <c r="C59" i="4"/>
  <c r="C58" i="4"/>
  <c r="C57" i="4"/>
  <c r="D56" i="4"/>
  <c r="D52" i="4" s="1"/>
  <c r="E56" i="4"/>
  <c r="C54" i="4"/>
  <c r="C55" i="4"/>
  <c r="E53" i="4"/>
  <c r="E52" i="4" s="1"/>
  <c r="D53" i="4"/>
  <c r="E15" i="4"/>
  <c r="E11" i="4" s="1"/>
  <c r="F15" i="4"/>
  <c r="G15" i="4"/>
  <c r="G11" i="4" s="1"/>
  <c r="H15" i="4"/>
  <c r="I15" i="4"/>
  <c r="I11" i="4" s="1"/>
  <c r="D15" i="4"/>
  <c r="D11" i="4" s="1"/>
  <c r="E39" i="4"/>
  <c r="F39" i="4"/>
  <c r="G39" i="4"/>
  <c r="H39" i="4"/>
  <c r="I39" i="4"/>
  <c r="D39" i="4"/>
  <c r="C41" i="4"/>
  <c r="C15" i="4" s="1"/>
  <c r="C40" i="4"/>
  <c r="C38" i="4"/>
  <c r="E35" i="4"/>
  <c r="F35" i="4"/>
  <c r="G35" i="4"/>
  <c r="H35" i="4"/>
  <c r="I35" i="4"/>
  <c r="D35" i="4"/>
  <c r="C36" i="4"/>
  <c r="E28" i="4"/>
  <c r="F28" i="4"/>
  <c r="G28" i="4"/>
  <c r="H28" i="4"/>
  <c r="I28" i="4"/>
  <c r="D28" i="4"/>
  <c r="C34" i="4"/>
  <c r="C33" i="4"/>
  <c r="C32" i="4"/>
  <c r="C31" i="4"/>
  <c r="C30" i="4"/>
  <c r="C29" i="4"/>
  <c r="C18" i="4"/>
  <c r="E19" i="4"/>
  <c r="D19" i="4"/>
  <c r="F19" i="4"/>
  <c r="E16" i="4"/>
  <c r="E14" i="4" s="1"/>
  <c r="E13" i="4" l="1"/>
  <c r="C39" i="4"/>
  <c r="C35" i="4"/>
  <c r="C56" i="4"/>
  <c r="C28" i="4"/>
  <c r="G47" i="1"/>
  <c r="G53" i="1"/>
  <c r="D53" i="1" s="1"/>
  <c r="D63" i="1"/>
  <c r="D65" i="1"/>
  <c r="G63" i="1"/>
  <c r="J66" i="1"/>
  <c r="I66" i="1"/>
  <c r="I65" i="1" s="1"/>
  <c r="I64" i="1" s="1"/>
  <c r="I63" i="1" s="1"/>
  <c r="H66" i="1"/>
  <c r="G66" i="1"/>
  <c r="D66" i="1" s="1"/>
  <c r="J65" i="1"/>
  <c r="J64" i="1" s="1"/>
  <c r="J63" i="1" s="1"/>
  <c r="H65" i="1"/>
  <c r="H64" i="1" s="1"/>
  <c r="H63" i="1" s="1"/>
  <c r="F65" i="4"/>
  <c r="F12" i="4" s="1"/>
  <c r="F64" i="4"/>
  <c r="F11" i="4" s="1"/>
  <c r="F63" i="4"/>
  <c r="G82" i="4"/>
  <c r="H82" i="4"/>
  <c r="I82" i="4"/>
  <c r="D82" i="4"/>
  <c r="E82" i="4"/>
  <c r="F82" i="4"/>
  <c r="C85" i="4"/>
  <c r="C84" i="4"/>
  <c r="C83" i="4"/>
  <c r="C79" i="4"/>
  <c r="C81" i="4"/>
  <c r="C80" i="4"/>
  <c r="C72" i="4"/>
  <c r="C71" i="4"/>
  <c r="E70" i="4"/>
  <c r="D70" i="4"/>
  <c r="C70" i="4" s="1"/>
  <c r="C69" i="4"/>
  <c r="C65" i="4" s="1"/>
  <c r="C12" i="4" s="1"/>
  <c r="C82" i="4" l="1"/>
  <c r="C78" i="4"/>
  <c r="G14" i="1"/>
  <c r="D36" i="1"/>
  <c r="D35" i="1"/>
  <c r="G34" i="1"/>
  <c r="D33" i="1"/>
  <c r="D32" i="1" l="1"/>
  <c r="D64" i="1" l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G51" i="1" s="1"/>
  <c r="H54" i="1"/>
  <c r="I54" i="1"/>
  <c r="J54" i="1"/>
  <c r="E54" i="1"/>
  <c r="F53" i="1"/>
  <c r="H53" i="1"/>
  <c r="I53" i="1"/>
  <c r="J53" i="1"/>
  <c r="E53" i="1"/>
  <c r="F52" i="1"/>
  <c r="F51" i="1" s="1"/>
  <c r="H52" i="1"/>
  <c r="I52" i="1"/>
  <c r="J52" i="1"/>
  <c r="E52" i="1"/>
  <c r="G59" i="1"/>
  <c r="H59" i="1"/>
  <c r="I59" i="1"/>
  <c r="J59" i="1"/>
  <c r="D61" i="1"/>
  <c r="D60" i="1"/>
  <c r="E55" i="1"/>
  <c r="F55" i="1"/>
  <c r="H55" i="1"/>
  <c r="I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G19" i="4"/>
  <c r="G14" i="4" s="1"/>
  <c r="H19" i="4"/>
  <c r="H14" i="4" s="1"/>
  <c r="H13" i="4" s="1"/>
  <c r="I19" i="4"/>
  <c r="C77" i="4"/>
  <c r="C76" i="4"/>
  <c r="C75" i="4"/>
  <c r="C74" i="4"/>
  <c r="C73" i="4"/>
  <c r="C37" i="4"/>
  <c r="C23" i="4"/>
  <c r="C68" i="4"/>
  <c r="C64" i="4" s="1"/>
  <c r="C11" i="4" s="1"/>
  <c r="C67" i="4"/>
  <c r="H63" i="4"/>
  <c r="G63" i="4"/>
  <c r="I62" i="4"/>
  <c r="G62" i="4"/>
  <c r="F62" i="4"/>
  <c r="C60" i="4"/>
  <c r="C51" i="4"/>
  <c r="C50" i="4"/>
  <c r="I49" i="4"/>
  <c r="H49" i="4"/>
  <c r="G49" i="4"/>
  <c r="F49" i="4"/>
  <c r="E49" i="4"/>
  <c r="D49" i="4"/>
  <c r="C48" i="4"/>
  <c r="C47" i="4"/>
  <c r="C46" i="4"/>
  <c r="I45" i="4"/>
  <c r="H45" i="4"/>
  <c r="G45" i="4"/>
  <c r="F45" i="4"/>
  <c r="E45" i="4"/>
  <c r="D45" i="4"/>
  <c r="C44" i="4"/>
  <c r="C43" i="4"/>
  <c r="C27" i="4"/>
  <c r="C26" i="4"/>
  <c r="C25" i="4"/>
  <c r="C24" i="4"/>
  <c r="C22" i="4"/>
  <c r="C20" i="4"/>
  <c r="C17" i="4"/>
  <c r="F16" i="4"/>
  <c r="F14" i="4" s="1"/>
  <c r="D16" i="4"/>
  <c r="D14" i="4" s="1"/>
  <c r="D13" i="4" l="1"/>
  <c r="F13" i="4"/>
  <c r="I14" i="4"/>
  <c r="I13" i="4" s="1"/>
  <c r="C62" i="4"/>
  <c r="H62" i="4"/>
  <c r="C66" i="4"/>
  <c r="C63" i="4"/>
  <c r="G13" i="4"/>
  <c r="C53" i="4"/>
  <c r="C52" i="4" s="1"/>
  <c r="C19" i="4"/>
  <c r="C45" i="4"/>
  <c r="F42" i="4"/>
  <c r="F10" i="4" s="1"/>
  <c r="F9" i="4" s="1"/>
  <c r="E42" i="4"/>
  <c r="G42" i="4"/>
  <c r="G10" i="4" s="1"/>
  <c r="I42" i="4"/>
  <c r="I10" i="4" s="1"/>
  <c r="C49" i="4"/>
  <c r="H42" i="4"/>
  <c r="D42" i="4"/>
  <c r="C16" i="4"/>
  <c r="D26" i="1"/>
  <c r="D27" i="1"/>
  <c r="D29" i="1"/>
  <c r="D30" i="1"/>
  <c r="D31" i="1"/>
  <c r="D28" i="1"/>
  <c r="D21" i="1"/>
  <c r="D22" i="1"/>
  <c r="D23" i="1"/>
  <c r="D24" i="1"/>
  <c r="D19" i="1"/>
  <c r="E9" i="4" l="1"/>
  <c r="E10" i="4"/>
  <c r="D10" i="4"/>
  <c r="D9" i="4" s="1"/>
  <c r="H10" i="4"/>
  <c r="H9" i="4" s="1"/>
  <c r="C13" i="4"/>
  <c r="C14" i="4"/>
  <c r="G9" i="4"/>
  <c r="C42" i="4"/>
  <c r="I9" i="4"/>
  <c r="E25" i="1"/>
  <c r="D20" i="1"/>
  <c r="C10" i="4" l="1"/>
  <c r="C9" i="4" s="1"/>
  <c r="D18" i="1"/>
  <c r="G40" i="1" l="1"/>
  <c r="J15" i="1"/>
  <c r="J13" i="1" s="1"/>
  <c r="J12" i="1" l="1"/>
  <c r="F15" i="1"/>
  <c r="G15" i="1"/>
  <c r="G13" i="1" s="1"/>
  <c r="J51" i="1"/>
  <c r="I51" i="1"/>
  <c r="H51" i="1"/>
  <c r="D51" i="1" s="1"/>
  <c r="D58" i="1"/>
  <c r="D54" i="1"/>
  <c r="G12" i="1" l="1"/>
  <c r="D17" i="1"/>
  <c r="F10" i="1"/>
  <c r="G11" i="1"/>
  <c r="H11" i="1"/>
  <c r="I11" i="1"/>
  <c r="J11" i="1"/>
  <c r="H10" i="1"/>
  <c r="I10" i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H9" i="1" s="1"/>
  <c r="F37" i="1"/>
  <c r="F9" i="1" s="1"/>
  <c r="I37" i="1"/>
  <c r="I9" i="1" s="1"/>
  <c r="D9" i="1" l="1"/>
  <c r="H8" i="1"/>
  <c r="D14" i="1"/>
  <c r="D16" i="1"/>
  <c r="D38" i="1"/>
  <c r="D42" i="1"/>
  <c r="D41" i="1"/>
  <c r="D44" i="1"/>
  <c r="D45" i="1"/>
  <c r="D46" i="1"/>
  <c r="E37" i="1"/>
  <c r="E9" i="1" s="1"/>
  <c r="E8" i="1" l="1"/>
  <c r="J8" i="1"/>
  <c r="I8" i="1"/>
  <c r="D40" i="1"/>
  <c r="D8" i="1" l="1"/>
  <c r="D37" i="1"/>
  <c r="D15" i="1" l="1"/>
  <c r="F8" i="1" l="1"/>
</calcChain>
</file>

<file path=xl/sharedStrings.xml><?xml version="1.0" encoding="utf-8"?>
<sst xmlns="http://schemas.openxmlformats.org/spreadsheetml/2006/main" count="217" uniqueCount="108">
  <si>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</si>
  <si>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</si>
  <si>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</si>
  <si>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</si>
  <si>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</si>
  <si>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</si>
  <si>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</si>
  <si>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</si>
  <si>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</si>
  <si>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</si>
  <si>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</si>
  <si>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</si>
  <si>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</si>
  <si>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</si>
  <si>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</si>
  <si>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</si>
  <si>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</si>
  <si>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</si>
  <si>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</si>
  <si>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</si>
  <si>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</si>
  <si>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</si>
  <si>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</si>
  <si>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</si>
  <si>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</si>
  <si>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</si>
  <si>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</si>
  <si>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</si>
  <si>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</si>
  <si>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</si>
  <si>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Обоснование расходов</t>
  </si>
  <si>
    <t>фестиваль театрализованной патриотической песни</t>
  </si>
  <si>
    <t>день призывника (весенний и осенний призыв)</t>
  </si>
  <si>
    <t>акция «Я - гражданин»</t>
  </si>
  <si>
    <t>городская военно-спортивная игра «Зарница»</t>
  </si>
  <si>
    <t>выпуск праздничной атрибутики к государственным праздникам, Дням воинской славы России, историческим событиям</t>
  </si>
  <si>
    <t>Конкурсы, фестивали, выставки и иные мероприятия с молодыми семьями</t>
  </si>
  <si>
    <t>Основное мероприятие 2.2 «Информирование населения города о первичных мерах профилактики наркомании»</t>
  </si>
  <si>
    <t>Подпрограмма 3 «Военно-патриотическое воспитание молодежи» на 2019-2024 годы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</si>
  <si>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</si>
  <si>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</si>
  <si>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</si>
  <si>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</si>
  <si>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</si>
  <si>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</si>
  <si>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</si>
  <si>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Основное мероприятие 1.2.
 «Проведение городских мероприятий по вопросам гражданского, патриотического и духовно-нравственного воспитания»</t>
  </si>
  <si>
    <t>Подпрограмма 4 «Обеспечение жильем молодых семей» 
на 2019-2024 годы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</si>
  <si>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</si>
  <si>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</si>
  <si>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</si>
  <si>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</si>
  <si>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</si>
  <si>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Основное мероприятие 1.2 «Создание условий для содержательного досуга, развития эстетического воспитания и молодежного творчества»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</si>
  <si>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</si>
  <si>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</si>
  <si>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</si>
  <si>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</si>
  <si>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</si>
  <si>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Вручение стипендии мэра лучшим студентам профессиональных образовательных организаций города</t>
  </si>
  <si>
    <t>Мероприятия, посвященные Дню молодежи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</si>
  <si>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</si>
  <si>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</si>
  <si>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</si>
  <si>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</si>
  <si>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>администрации города Усолье-Сибирское</t>
  </si>
  <si>
    <t xml:space="preserve">Общий объем финансирования (местный бюджет), руб. </t>
  </si>
  <si>
    <t>Список семей и расчет прилагается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</si>
  <si>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</si>
  <si>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</si>
  <si>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1.3 «Проведение мероприятий для молодых семей. Оказание психологических и иных консультационных услуг»</t>
  </si>
  <si>
    <t>Обласной бюджет</t>
  </si>
  <si>
    <t>Основное мероприятие 1.4 «Создание благоприятных условий для всестороннего развития молодежи»</t>
  </si>
  <si>
    <t>Поддержка деятельности «Клуба молодой семьи» при отделе по Усольскому району и г. Усолье-Сибирское в управлении государственной регистрации службы записи актов гражданского состояния Иркутской области (оказание консультационных, правовых, психологических услуг молодым семьям)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</si>
  <si>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</si>
  <si>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>Заключение соглашения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</si>
  <si>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</si>
  <si>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1.3.6 «Проведение городских мероприятий, конкурсов, акций депутатами Молодежного парламента при Думе города Усолье-Сибирское»</t>
  </si>
  <si>
    <t>СМЕТА РАСХОДОВ
Муниципальная программа города Усолье-Сибирское «Молодёжная политика» на 2019-2024 годы</t>
  </si>
  <si>
    <t>Основное мероприятие 1.2  «Проведение городских мероприятий по вопросам гражданского, патриотического и духовно-нравственного воспитания»</t>
  </si>
  <si>
    <t xml:space="preserve">Основное мероприятие 1.3 «Создание условий для содержательного досуга, развития эстетического воспитания и молодежного творчества»                                                                                               </t>
  </si>
  <si>
    <t xml:space="preserve">Мероприятие 2.3.3 "Поддержка Антинаркотического волонтерского движения"         </t>
  </si>
  <si>
    <t xml:space="preserve">Мероприятие 1.2.6 «Проведение городских мероприятий, конкурсов, акций депутатами Молодёжного парламента при Думе города Усолье-Сибирское» </t>
  </si>
  <si>
    <t>грамоты - 30 шт. х 20,00 руб.= 600 руб.;
кубки – 5 шт. х 700,00 руб.=3 500 руб.;
медали - 10 шт. х 125,00 руб.=1 250 руб.;
грамоты – 30 шт. х 25,00 руб.=750 руб.</t>
  </si>
  <si>
    <t>Изготовление баннера - 1 шт. х 2 500 руб.</t>
  </si>
  <si>
    <t>Изготовление стенда 1 шт. х 2500 руб.</t>
  </si>
  <si>
    <t>Аудиореклама в торговых центрах города - 100 руб. х 20 дней</t>
  </si>
  <si>
    <t>Заключение договора: стоимость 1 часа 436,30 руб. х 60 час.</t>
  </si>
  <si>
    <t>термокружка 5 шт. х 520 руб.= 2 600 руб.;
набор стаканов 5 шт. х 400 руб.= 2 000 руб.;
аэрозольные баллончики 10 шт. х 250 руб.= 2 500 руб.</t>
  </si>
  <si>
    <t>Толстовка 5 шт. х 1 000 руб.</t>
  </si>
  <si>
    <t>Приобретение тест-систем 140 шт. х 230 руб.</t>
  </si>
  <si>
    <t>Заключение договора: стоимость 1 часа 436,30 руб. х 20 час.</t>
  </si>
  <si>
    <t>кубок (стекло) – 3 шт. х 800 руб.= 2 400 руб.;
призы 10 шт. х 400 руб.= 4 000 руб.</t>
  </si>
  <si>
    <t>изготовление атрибутики (магниты, значки) 21 шт. х 50 руб.</t>
  </si>
  <si>
    <t>Приобретение призов: фонарь налобный - 15 шт. х 350 руб.</t>
  </si>
  <si>
    <t xml:space="preserve">мероприятия, направленные на формирование толлерантности, профилактику экстремизма в молодежной среде  </t>
  </si>
  <si>
    <t>Выплата стипендии: 7 чел. х 5 000 руб. = 35 000 руб.;
Выплата премии мэра лучшим добровольцам года: 7 чел. х 5 000 руб. = 35 000 руб.</t>
  </si>
  <si>
    <t>Канцелярские товары:
блокнот – 20 шт. х 50 руб. = 1 000 руб.;
ручка шариковая – 20 шт. х 15 руб.= 300 руб.;
стержень - 1 шт. х 2,48 руб. = 2,48 руб.</t>
  </si>
  <si>
    <t xml:space="preserve">Заключение договора: стоимость 1 часа  436,30 руб. х 40 час.
</t>
  </si>
  <si>
    <t>Начальник отдела спорта и молодежной политики УСКВ</t>
  </si>
  <si>
    <t>О.В. Тютрина</t>
  </si>
  <si>
    <t>Основное мероприятие 1.2 «Создание условий для содержательного досуга, развития эстетического воспитания и молодежного творчества»
(действует с 01.01.2021 года)</t>
  </si>
  <si>
    <t>Основное мероприятие 1.2.
 «Проведение городских мероприятий по вопросам гражданского, патриотического и духовно-нравственного воспитания»
(действует до 31.12.2020 года)</t>
  </si>
  <si>
    <t>Основное мероприятие 1.3 «Создание условий для содержательного досуга, развития эстетического воспитания и молодежного творчества»
(действует до 31.12.2020 года)</t>
  </si>
  <si>
    <t>Основное мероприятие 1.3 «Проведение мероприятий для молодых семей. Оказание психологических и иных консультационных услуг»
(действует с 01.01.2021 года)</t>
  </si>
  <si>
    <t>Основное мероприятие 1.4 «Проведение мероприятий для молодых семей. Оказание психологических и иных консультационных услуг»
(действует до 31.12.2020 года)</t>
  </si>
  <si>
    <t>Основное мероприятие 1.4 «Создание благоприятных условий для всестороннего развития молодежи»
(действует с 01.01.2021 года)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</si>
  <si>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13.01.2022 №22-па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</si>
</sst>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4" fontId="2" fillId="0" borderId="2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Fill="1"/>
    <xf numFmtId="2" fontId="0" fillId="3" borderId="0" xfId="0" applyNumberFormat="1" applyFill="1"/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 applyProtection="1">
      <alignment horizontal="center" vertical="center"/>
      <protection locked="0"/>
    </xf>
    <xf numFmtId="4" fontId="14" fillId="3" borderId="2" xfId="0" applyNumberFormat="1" applyFont="1" applyFill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4" fontId="15" fillId="3" borderId="7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13" fillId="0" borderId="8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3" borderId="7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4" fillId="2" borderId="6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5" fillId="0" borderId="1" xfId="0" applyFont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/>
    <xf numFmtId="0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0" fontId="1" fillId="0" borderId="4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0" fillId="0" borderId="0" xfId="0" applyFill="1"/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/>
    </xf>
    <xf numFmtId="2" fontId="13" fillId="3" borderId="4" xfId="0" applyNumberFormat="1" applyFont="1" applyFill="1" applyBorder="1" applyAlignment="1">
      <alignment horizontal="center" vertical="center"/>
    </xf>
    <xf numFmtId="2" fontId="13" fillId="3" borderId="6" xfId="0" applyNumberFormat="1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63" zoomScale="120" zoomScaleNormal="120" workbookViewId="0">
      <selection activeCell="J82" sqref="J82"/>
    </sheetView>
  </sheetViews>
  <sheetFormatPr defaultRowHeight="14.4" x14ac:dyDescent="0.3"/>
  <cols>
    <col min="1" max="1" width="35.109375" customWidth="1"/>
    <col min="2" max="2" width="41.88671875" customWidth="1"/>
    <col min="3" max="3" width="17.5546875" customWidth="1"/>
    <col min="4" max="4" width="17.109375" customWidth="1"/>
    <col min="5" max="5" width="16.88671875" customWidth="1"/>
    <col min="6" max="6" width="13.6640625" style="138" customWidth="1"/>
    <col min="7" max="7" width="12.109375" customWidth="1"/>
    <col min="8" max="8" width="14.6640625" customWidth="1"/>
    <col min="9" max="9" width="12.5546875" customWidth="1"/>
  </cols>
  <sheetData>
    <row r="1" spans="1:9" ht="8.4" customHeight="1" x14ac:dyDescent="0.3">
      <c r="A1" s="140" t="s">
        <v>78</v>
      </c>
      <c r="B1" s="140"/>
      <c r="C1" s="140"/>
      <c r="D1" s="140"/>
      <c r="E1" s="140"/>
      <c r="F1" s="140"/>
      <c r="G1" s="140"/>
      <c r="H1" s="140"/>
      <c r="I1" s="140"/>
    </row>
    <row r="2" spans="1:9" ht="6.6" customHeight="1" x14ac:dyDescent="0.3">
      <c r="A2" s="140"/>
      <c r="B2" s="140"/>
      <c r="C2" s="140"/>
      <c r="D2" s="140"/>
      <c r="E2" s="140"/>
      <c r="F2" s="140"/>
      <c r="G2" s="140"/>
      <c r="H2" s="140"/>
      <c r="I2" s="140"/>
    </row>
    <row r="3" spans="1:9" ht="14.4" customHeight="1" x14ac:dyDescent="0.3">
      <c r="A3" s="140"/>
      <c r="B3" s="140"/>
      <c r="C3" s="140"/>
      <c r="D3" s="140"/>
      <c r="E3" s="140"/>
      <c r="F3" s="140"/>
      <c r="G3" s="140"/>
      <c r="H3" s="140"/>
      <c r="I3" s="140"/>
    </row>
    <row r="5" spans="1:9" ht="15" customHeight="1" x14ac:dyDescent="0.3">
      <c r="A5" s="141" t="s">
        <v>48</v>
      </c>
      <c r="B5" s="141" t="s">
        <v>30</v>
      </c>
      <c r="C5" s="144" t="s">
        <v>66</v>
      </c>
      <c r="D5" s="147" t="s">
        <v>2</v>
      </c>
      <c r="E5" s="148"/>
      <c r="F5" s="148"/>
      <c r="G5" s="148"/>
      <c r="H5" s="148"/>
      <c r="I5" s="149"/>
    </row>
    <row r="6" spans="1:9" x14ac:dyDescent="0.3">
      <c r="A6" s="142"/>
      <c r="B6" s="142"/>
      <c r="C6" s="145"/>
      <c r="D6" s="150" t="s">
        <v>3</v>
      </c>
      <c r="E6" s="150" t="s">
        <v>17</v>
      </c>
      <c r="F6" s="152" t="s">
        <v>18</v>
      </c>
      <c r="G6" s="154" t="s">
        <v>19</v>
      </c>
      <c r="H6" s="154" t="s">
        <v>20</v>
      </c>
      <c r="I6" s="154" t="s">
        <v>21</v>
      </c>
    </row>
    <row r="7" spans="1:9" ht="21.75" customHeight="1" x14ac:dyDescent="0.3">
      <c r="A7" s="143"/>
      <c r="B7" s="143"/>
      <c r="C7" s="146"/>
      <c r="D7" s="151"/>
      <c r="E7" s="151"/>
      <c r="F7" s="153"/>
      <c r="G7" s="155"/>
      <c r="H7" s="155"/>
      <c r="I7" s="155"/>
    </row>
    <row r="8" spans="1:9" x14ac:dyDescent="0.3">
      <c r="A8" s="1">
        <v>1</v>
      </c>
      <c r="B8" s="1">
        <v>2</v>
      </c>
      <c r="C8" s="6">
        <v>4</v>
      </c>
      <c r="D8" s="9">
        <v>5</v>
      </c>
      <c r="E8" s="6">
        <v>6</v>
      </c>
      <c r="F8" s="135">
        <v>7</v>
      </c>
      <c r="G8" s="100">
        <v>8</v>
      </c>
      <c r="H8" s="114">
        <v>9</v>
      </c>
      <c r="I8" s="114">
        <v>10</v>
      </c>
    </row>
    <row r="9" spans="1:9" ht="15" customHeight="1" x14ac:dyDescent="0.3">
      <c r="A9" s="158" t="s">
        <v>14</v>
      </c>
      <c r="B9" s="159"/>
      <c r="C9" s="15">
        <f>SUM(C10:C12)</f>
        <v>31836491.169999994</v>
      </c>
      <c r="D9" s="7">
        <f>SUM(D10:D12)</f>
        <v>447243.25</v>
      </c>
      <c r="E9" s="7">
        <f>SUM(E10:E12)</f>
        <v>326648.63</v>
      </c>
      <c r="F9" s="15">
        <f>F10+F11+F12</f>
        <v>17272509.18</v>
      </c>
      <c r="G9" s="101">
        <f t="shared" ref="G9:I9" si="0">SUM(G10:G12)</f>
        <v>5790090.1100000003</v>
      </c>
      <c r="H9" s="101">
        <f t="shared" si="0"/>
        <v>4000000</v>
      </c>
      <c r="I9" s="103">
        <f t="shared" si="0"/>
        <v>4000000</v>
      </c>
    </row>
    <row r="10" spans="1:9" x14ac:dyDescent="0.3">
      <c r="A10" s="160"/>
      <c r="B10" s="161"/>
      <c r="C10" s="15">
        <f t="shared" ref="C10:I10" si="1">C14+C42+C52+C63</f>
        <v>19347974.299999997</v>
      </c>
      <c r="D10" s="11">
        <f t="shared" si="1"/>
        <v>447243.25</v>
      </c>
      <c r="E10" s="11">
        <f t="shared" si="1"/>
        <v>326648.63</v>
      </c>
      <c r="F10" s="136">
        <f t="shared" si="1"/>
        <v>4783992.3100000005</v>
      </c>
      <c r="G10" s="102">
        <f t="shared" si="1"/>
        <v>5790090.1100000003</v>
      </c>
      <c r="H10" s="102">
        <f t="shared" si="1"/>
        <v>4000000</v>
      </c>
      <c r="I10" s="115">
        <f t="shared" si="1"/>
        <v>4000000</v>
      </c>
    </row>
    <row r="11" spans="1:9" x14ac:dyDescent="0.3">
      <c r="A11" s="160"/>
      <c r="B11" s="161"/>
      <c r="C11" s="15">
        <f t="shared" ref="C11:I11" si="2">C15+C64</f>
        <v>7951812.4699999997</v>
      </c>
      <c r="D11" s="2">
        <f t="shared" si="2"/>
        <v>0</v>
      </c>
      <c r="E11" s="2">
        <f t="shared" si="2"/>
        <v>0</v>
      </c>
      <c r="F11" s="12">
        <f t="shared" si="2"/>
        <v>7951812.4699999997</v>
      </c>
      <c r="G11" s="103">
        <f t="shared" si="2"/>
        <v>0</v>
      </c>
      <c r="H11" s="103">
        <f t="shared" si="2"/>
        <v>0</v>
      </c>
      <c r="I11" s="103">
        <f t="shared" si="2"/>
        <v>0</v>
      </c>
    </row>
    <row r="12" spans="1:9" x14ac:dyDescent="0.3">
      <c r="A12" s="162"/>
      <c r="B12" s="163"/>
      <c r="C12" s="15">
        <f t="shared" ref="C12:I12" si="3">C65</f>
        <v>4536704.4000000004</v>
      </c>
      <c r="D12" s="2">
        <f t="shared" si="3"/>
        <v>0</v>
      </c>
      <c r="E12" s="2">
        <f t="shared" si="3"/>
        <v>0</v>
      </c>
      <c r="F12" s="12">
        <f t="shared" si="3"/>
        <v>4536704.4000000004</v>
      </c>
      <c r="G12" s="103">
        <f t="shared" si="3"/>
        <v>0</v>
      </c>
      <c r="H12" s="103">
        <f t="shared" si="3"/>
        <v>0</v>
      </c>
      <c r="I12" s="103">
        <f t="shared" si="3"/>
        <v>0</v>
      </c>
    </row>
    <row r="13" spans="1:9" x14ac:dyDescent="0.3">
      <c r="A13" s="158" t="s">
        <v>15</v>
      </c>
      <c r="B13" s="159"/>
      <c r="C13" s="15">
        <f>C16+C18+C19+C28+C35+C38+C39</f>
        <v>1091557.45</v>
      </c>
      <c r="D13" s="15">
        <f t="shared" ref="D13:G13" si="4">D14+D15</f>
        <v>307971.25</v>
      </c>
      <c r="E13" s="15">
        <f t="shared" si="4"/>
        <v>219744.28</v>
      </c>
      <c r="F13" s="15">
        <f t="shared" si="4"/>
        <v>275685.92</v>
      </c>
      <c r="G13" s="101">
        <f t="shared" si="4"/>
        <v>96052</v>
      </c>
      <c r="H13" s="101">
        <f>H14+H15</f>
        <v>96052</v>
      </c>
      <c r="I13" s="103">
        <f t="shared" ref="I13" si="5">I14+I15</f>
        <v>96052</v>
      </c>
    </row>
    <row r="14" spans="1:9" x14ac:dyDescent="0.3">
      <c r="A14" s="160"/>
      <c r="B14" s="161"/>
      <c r="C14" s="15">
        <f>C16+C18+C19+C28+C35+C38+C40</f>
        <v>897991.45</v>
      </c>
      <c r="D14" s="7">
        <f>D16+D18+D19+D28+D35+D38+D39</f>
        <v>307971.25</v>
      </c>
      <c r="E14" s="7">
        <f t="shared" ref="E14:I14" si="6">E16+E18+E19+E28+E35+E38+E39</f>
        <v>219744.28</v>
      </c>
      <c r="F14" s="15">
        <f>F16+F18+F19+F28+F35+F38+F40</f>
        <v>82119.92</v>
      </c>
      <c r="G14" s="101">
        <f t="shared" si="6"/>
        <v>96052</v>
      </c>
      <c r="H14" s="101">
        <f t="shared" si="6"/>
        <v>96052</v>
      </c>
      <c r="I14" s="103">
        <f t="shared" si="6"/>
        <v>96052</v>
      </c>
    </row>
    <row r="15" spans="1:9" ht="15" customHeight="1" x14ac:dyDescent="0.3">
      <c r="A15" s="162"/>
      <c r="B15" s="163"/>
      <c r="C15" s="15">
        <f>C41</f>
        <v>193566</v>
      </c>
      <c r="D15" s="7">
        <f>D41</f>
        <v>0</v>
      </c>
      <c r="E15" s="7">
        <f t="shared" ref="E15:I15" si="7">E41</f>
        <v>0</v>
      </c>
      <c r="F15" s="15">
        <f t="shared" si="7"/>
        <v>193566</v>
      </c>
      <c r="G15" s="101">
        <f t="shared" si="7"/>
        <v>0</v>
      </c>
      <c r="H15" s="101">
        <f t="shared" si="7"/>
        <v>0</v>
      </c>
      <c r="I15" s="103">
        <f t="shared" si="7"/>
        <v>0</v>
      </c>
    </row>
    <row r="16" spans="1:9" ht="30.75" customHeight="1" x14ac:dyDescent="0.3">
      <c r="A16" s="156" t="s">
        <v>5</v>
      </c>
      <c r="B16" s="157"/>
      <c r="C16" s="21">
        <f t="shared" ref="C16:C47" si="8">D16+E16+F16+G16+H16+I16</f>
        <v>10200</v>
      </c>
      <c r="D16" s="22">
        <f t="shared" ref="D16" si="9">D17</f>
        <v>1700</v>
      </c>
      <c r="E16" s="23">
        <f>SUM(E17)</f>
        <v>0</v>
      </c>
      <c r="F16" s="21">
        <f>SUM(F17)</f>
        <v>1000</v>
      </c>
      <c r="G16" s="104">
        <f>G17</f>
        <v>2500</v>
      </c>
      <c r="H16" s="104">
        <f t="shared" ref="H16:I16" si="10">H17</f>
        <v>2500</v>
      </c>
      <c r="I16" s="106">
        <f t="shared" si="10"/>
        <v>2500</v>
      </c>
    </row>
    <row r="17" spans="1:9" ht="46.5" customHeight="1" x14ac:dyDescent="0.3">
      <c r="A17" s="3" t="s">
        <v>16</v>
      </c>
      <c r="B17" s="119" t="s">
        <v>84</v>
      </c>
      <c r="C17" s="8">
        <f t="shared" si="8"/>
        <v>10200</v>
      </c>
      <c r="D17" s="4">
        <v>1700</v>
      </c>
      <c r="E17" s="10">
        <v>0</v>
      </c>
      <c r="F17" s="8">
        <v>1000</v>
      </c>
      <c r="G17" s="105">
        <v>2500</v>
      </c>
      <c r="H17" s="105">
        <v>2500</v>
      </c>
      <c r="I17" s="108">
        <v>2500</v>
      </c>
    </row>
    <row r="18" spans="1:9" ht="30.75" customHeight="1" x14ac:dyDescent="0.3">
      <c r="A18" s="166" t="s">
        <v>79</v>
      </c>
      <c r="B18" s="167"/>
      <c r="C18" s="21">
        <f t="shared" si="8"/>
        <v>79330.91</v>
      </c>
      <c r="D18" s="22">
        <v>50750</v>
      </c>
      <c r="E18" s="23">
        <v>28580.91</v>
      </c>
      <c r="F18" s="21">
        <v>0</v>
      </c>
      <c r="G18" s="104">
        <v>0</v>
      </c>
      <c r="H18" s="104">
        <v>0</v>
      </c>
      <c r="I18" s="106">
        <v>0</v>
      </c>
    </row>
    <row r="19" spans="1:9" ht="46.5" customHeight="1" x14ac:dyDescent="0.3">
      <c r="A19" s="164" t="s">
        <v>53</v>
      </c>
      <c r="B19" s="165"/>
      <c r="C19" s="21">
        <f>SUM(D19:I19)</f>
        <v>274823.58999999997</v>
      </c>
      <c r="D19" s="22">
        <f t="shared" ref="D19:E19" si="11">SUM(D20+D22+D24+D25+D26+D27)</f>
        <v>0</v>
      </c>
      <c r="E19" s="22">
        <f t="shared" si="11"/>
        <v>0</v>
      </c>
      <c r="F19" s="22">
        <f>SUM(F20+F22+F24+F25+F26+F27)</f>
        <v>46523.59</v>
      </c>
      <c r="G19" s="106">
        <f t="shared" ref="G19:I19" si="12">SUM(G20+G22+G24+G25+G26+G27)</f>
        <v>76100</v>
      </c>
      <c r="H19" s="106">
        <f t="shared" si="12"/>
        <v>76100</v>
      </c>
      <c r="I19" s="106">
        <f t="shared" si="12"/>
        <v>76100</v>
      </c>
    </row>
    <row r="20" spans="1:9" ht="27" customHeight="1" x14ac:dyDescent="0.3">
      <c r="A20" s="156" t="s">
        <v>54</v>
      </c>
      <c r="B20" s="157"/>
      <c r="C20" s="88">
        <f t="shared" ref="C20:C34" si="13">SUM(D20:I20)</f>
        <v>11523.59</v>
      </c>
      <c r="D20" s="8">
        <v>0</v>
      </c>
      <c r="E20" s="8">
        <v>0</v>
      </c>
      <c r="F20" s="8">
        <v>11523.59</v>
      </c>
      <c r="G20" s="105">
        <f>G21</f>
        <v>0</v>
      </c>
      <c r="H20" s="105">
        <v>0</v>
      </c>
      <c r="I20" s="108">
        <v>0</v>
      </c>
    </row>
    <row r="21" spans="1:9" ht="25.5" customHeight="1" x14ac:dyDescent="0.3">
      <c r="A21" s="156" t="s">
        <v>60</v>
      </c>
      <c r="B21" s="157"/>
      <c r="C21" s="89">
        <v>116455.84</v>
      </c>
      <c r="D21" s="8">
        <v>0</v>
      </c>
      <c r="E21" s="8">
        <v>0</v>
      </c>
      <c r="F21" s="8">
        <v>11523.59</v>
      </c>
      <c r="G21" s="105">
        <v>0</v>
      </c>
      <c r="H21" s="105">
        <v>0</v>
      </c>
      <c r="I21" s="108">
        <v>0</v>
      </c>
    </row>
    <row r="22" spans="1:9" ht="25.5" customHeight="1" x14ac:dyDescent="0.3">
      <c r="A22" s="156" t="s">
        <v>45</v>
      </c>
      <c r="B22" s="157"/>
      <c r="C22" s="26">
        <f t="shared" si="13"/>
        <v>245000</v>
      </c>
      <c r="D22" s="8">
        <v>0</v>
      </c>
      <c r="E22" s="8">
        <v>0</v>
      </c>
      <c r="F22" s="129">
        <v>35000</v>
      </c>
      <c r="G22" s="107">
        <f>G23</f>
        <v>70000</v>
      </c>
      <c r="H22" s="107">
        <f t="shared" ref="H22:I22" si="14">H23</f>
        <v>70000</v>
      </c>
      <c r="I22" s="107">
        <f t="shared" si="14"/>
        <v>70000</v>
      </c>
    </row>
    <row r="23" spans="1:9" ht="51.75" customHeight="1" x14ac:dyDescent="0.3">
      <c r="A23" s="3" t="s">
        <v>59</v>
      </c>
      <c r="B23" s="17" t="s">
        <v>96</v>
      </c>
      <c r="C23" s="26">
        <f>SUM(D23:I23)</f>
        <v>245000</v>
      </c>
      <c r="D23" s="8">
        <v>0</v>
      </c>
      <c r="E23" s="8">
        <v>0</v>
      </c>
      <c r="F23" s="129">
        <v>35000</v>
      </c>
      <c r="G23" s="107">
        <v>70000</v>
      </c>
      <c r="H23" s="107">
        <v>70000</v>
      </c>
      <c r="I23" s="107">
        <v>70000</v>
      </c>
    </row>
    <row r="24" spans="1:9" ht="38.25" customHeight="1" x14ac:dyDescent="0.3">
      <c r="A24" s="156" t="s">
        <v>55</v>
      </c>
      <c r="B24" s="157"/>
      <c r="C24" s="8">
        <f t="shared" si="13"/>
        <v>0</v>
      </c>
      <c r="D24" s="8">
        <v>0</v>
      </c>
      <c r="E24" s="8">
        <v>0</v>
      </c>
      <c r="F24" s="4">
        <v>0</v>
      </c>
      <c r="G24" s="108">
        <v>0</v>
      </c>
      <c r="H24" s="108">
        <v>0</v>
      </c>
      <c r="I24" s="108">
        <v>0</v>
      </c>
    </row>
    <row r="25" spans="1:9" ht="41.25" customHeight="1" x14ac:dyDescent="0.3">
      <c r="A25" s="168" t="s">
        <v>58</v>
      </c>
      <c r="B25" s="169"/>
      <c r="C25" s="4">
        <f t="shared" si="13"/>
        <v>0</v>
      </c>
      <c r="D25" s="4">
        <v>0</v>
      </c>
      <c r="E25" s="4">
        <v>0</v>
      </c>
      <c r="F25" s="4">
        <v>0</v>
      </c>
      <c r="G25" s="108">
        <v>0</v>
      </c>
      <c r="H25" s="108">
        <v>0</v>
      </c>
      <c r="I25" s="108">
        <v>0</v>
      </c>
    </row>
    <row r="26" spans="1:9" ht="42" customHeight="1" x14ac:dyDescent="0.3">
      <c r="A26" s="156" t="s">
        <v>57</v>
      </c>
      <c r="B26" s="157"/>
      <c r="C26" s="4">
        <f t="shared" si="13"/>
        <v>0</v>
      </c>
      <c r="D26" s="4">
        <v>0</v>
      </c>
      <c r="E26" s="4">
        <v>0</v>
      </c>
      <c r="F26" s="8">
        <v>0</v>
      </c>
      <c r="G26" s="108">
        <v>0</v>
      </c>
      <c r="H26" s="116">
        <v>0</v>
      </c>
      <c r="I26" s="108">
        <v>0</v>
      </c>
    </row>
    <row r="27" spans="1:9" ht="63.75" customHeight="1" x14ac:dyDescent="0.3">
      <c r="A27" s="126" t="s">
        <v>82</v>
      </c>
      <c r="B27" s="120" t="s">
        <v>83</v>
      </c>
      <c r="C27" s="88">
        <f t="shared" si="13"/>
        <v>18300</v>
      </c>
      <c r="D27" s="4">
        <v>0</v>
      </c>
      <c r="E27" s="4">
        <v>0</v>
      </c>
      <c r="F27" s="4">
        <v>0</v>
      </c>
      <c r="G27" s="108">
        <v>6100</v>
      </c>
      <c r="H27" s="108">
        <v>6100</v>
      </c>
      <c r="I27" s="108">
        <v>6100</v>
      </c>
    </row>
    <row r="28" spans="1:9" ht="47.25" customHeight="1" x14ac:dyDescent="0.3">
      <c r="A28" s="174" t="s">
        <v>80</v>
      </c>
      <c r="B28" s="175"/>
      <c r="C28" s="22">
        <f>C29+C30+C31+C32+C33+C34</f>
        <v>421595.62</v>
      </c>
      <c r="D28" s="22">
        <f>D29+D30+D31+D32+D33+D34</f>
        <v>230432.25</v>
      </c>
      <c r="E28" s="22">
        <f t="shared" ref="E28:I28" si="15">E29+E30+E31+E32+E33+E34</f>
        <v>191163.37</v>
      </c>
      <c r="F28" s="22">
        <f t="shared" si="15"/>
        <v>0</v>
      </c>
      <c r="G28" s="106">
        <f t="shared" si="15"/>
        <v>0</v>
      </c>
      <c r="H28" s="106">
        <f t="shared" si="15"/>
        <v>0</v>
      </c>
      <c r="I28" s="106">
        <f t="shared" si="15"/>
        <v>0</v>
      </c>
    </row>
    <row r="29" spans="1:9" ht="39.75" customHeight="1" x14ac:dyDescent="0.3">
      <c r="A29" s="168" t="s">
        <v>7</v>
      </c>
      <c r="B29" s="169"/>
      <c r="C29" s="88">
        <f t="shared" si="13"/>
        <v>198370.1</v>
      </c>
      <c r="D29" s="4">
        <v>76241.97</v>
      </c>
      <c r="E29" s="4">
        <v>122128.13</v>
      </c>
      <c r="F29" s="4">
        <v>0</v>
      </c>
      <c r="G29" s="108">
        <v>0</v>
      </c>
      <c r="H29" s="108">
        <v>0</v>
      </c>
      <c r="I29" s="108">
        <v>0</v>
      </c>
    </row>
    <row r="30" spans="1:9" ht="39.75" customHeight="1" x14ac:dyDescent="0.3">
      <c r="A30" s="168" t="s">
        <v>52</v>
      </c>
      <c r="B30" s="169"/>
      <c r="C30" s="90">
        <f t="shared" si="13"/>
        <v>75229</v>
      </c>
      <c r="D30" s="4">
        <v>40229</v>
      </c>
      <c r="E30" s="4">
        <v>35000</v>
      </c>
      <c r="F30" s="4">
        <v>0</v>
      </c>
      <c r="G30" s="108">
        <v>0</v>
      </c>
      <c r="H30" s="108">
        <v>0</v>
      </c>
      <c r="I30" s="108">
        <v>0</v>
      </c>
    </row>
    <row r="31" spans="1:9" ht="44.25" customHeight="1" x14ac:dyDescent="0.3">
      <c r="A31" s="168" t="s">
        <v>8</v>
      </c>
      <c r="B31" s="169"/>
      <c r="C31" s="90">
        <f t="shared" si="13"/>
        <v>30706.989999999998</v>
      </c>
      <c r="D31" s="4">
        <v>18760</v>
      </c>
      <c r="E31" s="4">
        <v>11946.99</v>
      </c>
      <c r="F31" s="4">
        <v>0</v>
      </c>
      <c r="G31" s="108">
        <v>0</v>
      </c>
      <c r="H31" s="108">
        <v>0</v>
      </c>
      <c r="I31" s="108">
        <v>0</v>
      </c>
    </row>
    <row r="32" spans="1:9" ht="42.75" customHeight="1" x14ac:dyDescent="0.3">
      <c r="A32" s="168" t="s">
        <v>76</v>
      </c>
      <c r="B32" s="169"/>
      <c r="C32" s="90">
        <f t="shared" si="13"/>
        <v>0</v>
      </c>
      <c r="D32" s="4">
        <v>0</v>
      </c>
      <c r="E32" s="4">
        <v>0</v>
      </c>
      <c r="F32" s="4">
        <v>0</v>
      </c>
      <c r="G32" s="108">
        <v>0</v>
      </c>
      <c r="H32" s="108">
        <v>0</v>
      </c>
      <c r="I32" s="108">
        <v>0</v>
      </c>
    </row>
    <row r="33" spans="1:12" ht="45.75" customHeight="1" x14ac:dyDescent="0.3">
      <c r="A33" s="168" t="s">
        <v>10</v>
      </c>
      <c r="B33" s="169"/>
      <c r="C33" s="90">
        <f t="shared" si="13"/>
        <v>2740</v>
      </c>
      <c r="D33" s="4">
        <v>2740</v>
      </c>
      <c r="E33" s="4">
        <v>0</v>
      </c>
      <c r="F33" s="4">
        <v>0</v>
      </c>
      <c r="G33" s="108">
        <v>0</v>
      </c>
      <c r="H33" s="108">
        <v>0</v>
      </c>
      <c r="I33" s="108">
        <v>0</v>
      </c>
    </row>
    <row r="34" spans="1:12" ht="47.25" customHeight="1" x14ac:dyDescent="0.3">
      <c r="A34" s="168" t="s">
        <v>77</v>
      </c>
      <c r="B34" s="169"/>
      <c r="C34" s="90">
        <f t="shared" si="13"/>
        <v>114549.53</v>
      </c>
      <c r="D34" s="4">
        <v>92461.28</v>
      </c>
      <c r="E34" s="4">
        <v>22088.25</v>
      </c>
      <c r="F34" s="4">
        <v>0</v>
      </c>
      <c r="G34" s="108">
        <v>0</v>
      </c>
      <c r="H34" s="108">
        <v>0</v>
      </c>
      <c r="I34" s="108">
        <v>0</v>
      </c>
    </row>
    <row r="35" spans="1:12" ht="43.5" customHeight="1" x14ac:dyDescent="0.3">
      <c r="A35" s="164" t="s">
        <v>70</v>
      </c>
      <c r="B35" s="165"/>
      <c r="C35" s="21">
        <f>D35+E35+F35+G35+H35+I35</f>
        <v>65445</v>
      </c>
      <c r="D35" s="22">
        <f>D36+D37</f>
        <v>0</v>
      </c>
      <c r="E35" s="22">
        <f t="shared" ref="E35:I35" si="16">E36+E37</f>
        <v>0</v>
      </c>
      <c r="F35" s="22">
        <f t="shared" si="16"/>
        <v>13089</v>
      </c>
      <c r="G35" s="106">
        <f t="shared" si="16"/>
        <v>17452</v>
      </c>
      <c r="H35" s="106">
        <f t="shared" si="16"/>
        <v>17452</v>
      </c>
      <c r="I35" s="106">
        <f t="shared" si="16"/>
        <v>17452</v>
      </c>
    </row>
    <row r="36" spans="1:12" ht="114" customHeight="1" x14ac:dyDescent="0.3">
      <c r="A36" s="99" t="s">
        <v>73</v>
      </c>
      <c r="B36" s="119" t="s">
        <v>98</v>
      </c>
      <c r="C36" s="8">
        <f t="shared" ref="C36:C41" si="17">SUM(D36:I36)</f>
        <v>65445</v>
      </c>
      <c r="D36" s="4">
        <v>0</v>
      </c>
      <c r="E36" s="4">
        <v>0</v>
      </c>
      <c r="F36" s="4">
        <v>13089</v>
      </c>
      <c r="G36" s="108">
        <v>17452</v>
      </c>
      <c r="H36" s="108">
        <v>17452</v>
      </c>
      <c r="I36" s="108">
        <v>17452</v>
      </c>
      <c r="J36" s="18"/>
      <c r="K36" s="97"/>
      <c r="L36" s="98"/>
    </row>
    <row r="37" spans="1:12" ht="28.5" customHeight="1" x14ac:dyDescent="0.3">
      <c r="A37" s="156" t="s">
        <v>36</v>
      </c>
      <c r="B37" s="157"/>
      <c r="C37" s="27">
        <f t="shared" si="17"/>
        <v>0</v>
      </c>
      <c r="D37" s="4">
        <v>0</v>
      </c>
      <c r="E37" s="4">
        <v>0</v>
      </c>
      <c r="F37" s="4">
        <v>0</v>
      </c>
      <c r="G37" s="108">
        <v>0</v>
      </c>
      <c r="H37" s="108">
        <v>0</v>
      </c>
      <c r="I37" s="108">
        <v>0</v>
      </c>
    </row>
    <row r="38" spans="1:12" ht="44.25" customHeight="1" x14ac:dyDescent="0.3">
      <c r="A38" s="164" t="s">
        <v>68</v>
      </c>
      <c r="B38" s="165"/>
      <c r="C38" s="92">
        <f t="shared" si="17"/>
        <v>25089</v>
      </c>
      <c r="D38" s="22">
        <v>25089</v>
      </c>
      <c r="E38" s="23">
        <v>0</v>
      </c>
      <c r="F38" s="21">
        <v>0</v>
      </c>
      <c r="G38" s="106">
        <v>0</v>
      </c>
      <c r="H38" s="117">
        <v>0</v>
      </c>
      <c r="I38" s="106">
        <v>0</v>
      </c>
    </row>
    <row r="39" spans="1:12" ht="30" customHeight="1" x14ac:dyDescent="0.3">
      <c r="A39" s="189" t="s">
        <v>72</v>
      </c>
      <c r="B39" s="190"/>
      <c r="C39" s="92">
        <f t="shared" si="17"/>
        <v>215073.33000000002</v>
      </c>
      <c r="D39" s="22">
        <f>D40+D41</f>
        <v>0</v>
      </c>
      <c r="E39" s="22">
        <f t="shared" ref="E39:I39" si="18">E40+E41</f>
        <v>0</v>
      </c>
      <c r="F39" s="22">
        <f t="shared" si="18"/>
        <v>215073.33000000002</v>
      </c>
      <c r="G39" s="106">
        <f t="shared" si="18"/>
        <v>0</v>
      </c>
      <c r="H39" s="106">
        <f t="shared" si="18"/>
        <v>0</v>
      </c>
      <c r="I39" s="106">
        <f t="shared" si="18"/>
        <v>0</v>
      </c>
    </row>
    <row r="40" spans="1:12" ht="30.75" customHeight="1" x14ac:dyDescent="0.3">
      <c r="A40" s="191"/>
      <c r="B40" s="192"/>
      <c r="C40" s="88">
        <f t="shared" si="17"/>
        <v>21507.33</v>
      </c>
      <c r="D40" s="4">
        <v>0</v>
      </c>
      <c r="E40" s="10">
        <v>0</v>
      </c>
      <c r="F40" s="8">
        <v>21507.33</v>
      </c>
      <c r="G40" s="108">
        <v>0</v>
      </c>
      <c r="H40" s="116">
        <v>0</v>
      </c>
      <c r="I40" s="108">
        <v>0</v>
      </c>
    </row>
    <row r="41" spans="1:12" ht="30.75" customHeight="1" x14ac:dyDescent="0.3">
      <c r="A41" s="166"/>
      <c r="B41" s="167"/>
      <c r="C41" s="88">
        <f t="shared" si="17"/>
        <v>193566</v>
      </c>
      <c r="D41" s="4">
        <v>0</v>
      </c>
      <c r="E41" s="10">
        <v>0</v>
      </c>
      <c r="F41" s="8">
        <v>193566</v>
      </c>
      <c r="G41" s="108">
        <v>0</v>
      </c>
      <c r="H41" s="116">
        <v>0</v>
      </c>
      <c r="I41" s="108">
        <v>0</v>
      </c>
    </row>
    <row r="42" spans="1:12" ht="42.75" customHeight="1" x14ac:dyDescent="0.3">
      <c r="A42" s="172" t="s">
        <v>29</v>
      </c>
      <c r="B42" s="173"/>
      <c r="C42" s="15">
        <f t="shared" si="8"/>
        <v>594505.47</v>
      </c>
      <c r="D42" s="12">
        <f>D43+D44+D45+D49</f>
        <v>139272</v>
      </c>
      <c r="E42" s="16">
        <f>E43+E44+E45+E49</f>
        <v>106904.35</v>
      </c>
      <c r="F42" s="15">
        <f>SUM(F43+F44+F45+F49)</f>
        <v>97217.12</v>
      </c>
      <c r="G42" s="103">
        <f>G43+G45+G49+G44</f>
        <v>83704</v>
      </c>
      <c r="H42" s="118">
        <f>H43+H45+H49+H44</f>
        <v>83704</v>
      </c>
      <c r="I42" s="103">
        <f>I43+I45+I49+I44</f>
        <v>83704</v>
      </c>
    </row>
    <row r="43" spans="1:12" ht="41.4" x14ac:dyDescent="0.3">
      <c r="A43" s="24" t="s">
        <v>12</v>
      </c>
      <c r="B43" s="17" t="s">
        <v>85</v>
      </c>
      <c r="C43" s="21">
        <f t="shared" si="8"/>
        <v>25596.04</v>
      </c>
      <c r="D43" s="22">
        <v>7094</v>
      </c>
      <c r="E43" s="22">
        <v>7094</v>
      </c>
      <c r="F43" s="22">
        <v>3908.04</v>
      </c>
      <c r="G43" s="106">
        <v>2500</v>
      </c>
      <c r="H43" s="106">
        <v>2500</v>
      </c>
      <c r="I43" s="106">
        <v>2500</v>
      </c>
    </row>
    <row r="44" spans="1:12" ht="55.2" x14ac:dyDescent="0.3">
      <c r="A44" s="24" t="s">
        <v>37</v>
      </c>
      <c r="B44" s="17" t="s">
        <v>86</v>
      </c>
      <c r="C44" s="21">
        <f>D44+E44+F44+G44+H44+I44</f>
        <v>20000</v>
      </c>
      <c r="D44" s="22">
        <v>5500</v>
      </c>
      <c r="E44" s="22">
        <v>5500</v>
      </c>
      <c r="F44" s="22">
        <v>3000</v>
      </c>
      <c r="G44" s="106">
        <v>2000</v>
      </c>
      <c r="H44" s="106">
        <v>2000</v>
      </c>
      <c r="I44" s="106">
        <v>2000</v>
      </c>
    </row>
    <row r="45" spans="1:12" ht="60" customHeight="1" x14ac:dyDescent="0.3">
      <c r="A45" s="170" t="s">
        <v>23</v>
      </c>
      <c r="B45" s="171"/>
      <c r="C45" s="21">
        <f t="shared" si="8"/>
        <v>227254.77000000002</v>
      </c>
      <c r="D45" s="22">
        <f t="shared" ref="D45:E45" si="19">D46+D47</f>
        <v>51952</v>
      </c>
      <c r="E45" s="23">
        <f t="shared" si="19"/>
        <v>28763.77</v>
      </c>
      <c r="F45" s="21">
        <f>SUM(F46:F48)</f>
        <v>31705</v>
      </c>
      <c r="G45" s="106">
        <f>SUM(G46:G48)</f>
        <v>38278</v>
      </c>
      <c r="H45" s="117">
        <f>SUM(H46:H48)</f>
        <v>38278</v>
      </c>
      <c r="I45" s="106">
        <f>SUM(I46:I48)</f>
        <v>38278</v>
      </c>
    </row>
    <row r="46" spans="1:12" ht="102" customHeight="1" x14ac:dyDescent="0.3">
      <c r="A46" s="3" t="s">
        <v>24</v>
      </c>
      <c r="B46" s="121" t="s">
        <v>87</v>
      </c>
      <c r="C46" s="8">
        <f t="shared" si="8"/>
        <v>113438</v>
      </c>
      <c r="D46" s="4">
        <v>17452</v>
      </c>
      <c r="E46" s="4">
        <v>0</v>
      </c>
      <c r="F46" s="4">
        <v>17452</v>
      </c>
      <c r="G46" s="108">
        <v>26178</v>
      </c>
      <c r="H46" s="108">
        <v>26178</v>
      </c>
      <c r="I46" s="108">
        <v>26178</v>
      </c>
    </row>
    <row r="47" spans="1:12" ht="88.5" customHeight="1" x14ac:dyDescent="0.3">
      <c r="A47" s="3" t="s">
        <v>25</v>
      </c>
      <c r="B47" s="122" t="s">
        <v>88</v>
      </c>
      <c r="C47" s="8">
        <f t="shared" si="8"/>
        <v>98816.77</v>
      </c>
      <c r="D47" s="4">
        <v>34500</v>
      </c>
      <c r="E47" s="4">
        <v>28763.77</v>
      </c>
      <c r="F47" s="4">
        <v>14253</v>
      </c>
      <c r="G47" s="108">
        <v>7100</v>
      </c>
      <c r="H47" s="108">
        <v>7100</v>
      </c>
      <c r="I47" s="108">
        <v>7100</v>
      </c>
    </row>
    <row r="48" spans="1:12" ht="38.25" customHeight="1" x14ac:dyDescent="0.3">
      <c r="A48" s="123" t="s">
        <v>81</v>
      </c>
      <c r="B48" s="125" t="s">
        <v>89</v>
      </c>
      <c r="C48" s="8">
        <f>D48+E48+F48+G48+H48+I48</f>
        <v>15000</v>
      </c>
      <c r="D48" s="4">
        <v>0</v>
      </c>
      <c r="E48" s="10">
        <v>0</v>
      </c>
      <c r="F48" s="8">
        <v>0</v>
      </c>
      <c r="G48" s="105">
        <v>5000</v>
      </c>
      <c r="H48" s="105">
        <v>5000</v>
      </c>
      <c r="I48" s="108">
        <v>5000</v>
      </c>
    </row>
    <row r="49" spans="1:9" ht="51" customHeight="1" x14ac:dyDescent="0.3">
      <c r="A49" s="193" t="s">
        <v>26</v>
      </c>
      <c r="B49" s="194"/>
      <c r="C49" s="21">
        <f>D49+E49+F49+G49+H49+I49</f>
        <v>321654.66000000003</v>
      </c>
      <c r="D49" s="22">
        <f t="shared" ref="D49:I49" si="20">D50+D51</f>
        <v>74726</v>
      </c>
      <c r="E49" s="23">
        <f t="shared" si="20"/>
        <v>65546.58</v>
      </c>
      <c r="F49" s="21">
        <f t="shared" si="20"/>
        <v>58604.08</v>
      </c>
      <c r="G49" s="106">
        <f t="shared" si="20"/>
        <v>40926</v>
      </c>
      <c r="H49" s="117">
        <f t="shared" si="20"/>
        <v>40926</v>
      </c>
      <c r="I49" s="106">
        <f t="shared" si="20"/>
        <v>40926</v>
      </c>
    </row>
    <row r="50" spans="1:9" ht="39.6" x14ac:dyDescent="0.3">
      <c r="A50" s="3" t="s">
        <v>27</v>
      </c>
      <c r="B50" s="122" t="s">
        <v>90</v>
      </c>
      <c r="C50" s="8">
        <f>D50+E50+F50+G50+H50+I50</f>
        <v>278024.66000000003</v>
      </c>
      <c r="D50" s="4">
        <v>66000</v>
      </c>
      <c r="E50" s="4">
        <v>65546.58</v>
      </c>
      <c r="F50" s="4">
        <v>49878.080000000002</v>
      </c>
      <c r="G50" s="108">
        <v>32200</v>
      </c>
      <c r="H50" s="108">
        <v>32200</v>
      </c>
      <c r="I50" s="108">
        <v>32200</v>
      </c>
    </row>
    <row r="51" spans="1:9" ht="52.8" x14ac:dyDescent="0.3">
      <c r="A51" s="3" t="s">
        <v>28</v>
      </c>
      <c r="B51" s="122" t="s">
        <v>91</v>
      </c>
      <c r="C51" s="8">
        <f>D51+E51+F51+G51+H51+I51</f>
        <v>43630</v>
      </c>
      <c r="D51" s="4">
        <v>8726</v>
      </c>
      <c r="E51" s="10">
        <v>0</v>
      </c>
      <c r="F51" s="8">
        <v>8726</v>
      </c>
      <c r="G51" s="108">
        <v>8726</v>
      </c>
      <c r="H51" s="116">
        <v>8726</v>
      </c>
      <c r="I51" s="108">
        <v>8726</v>
      </c>
    </row>
    <row r="52" spans="1:9" ht="25.5" customHeight="1" x14ac:dyDescent="0.3">
      <c r="A52" s="172" t="s">
        <v>38</v>
      </c>
      <c r="B52" s="173"/>
      <c r="C52" s="15">
        <f>C53+C56+C60</f>
        <v>63328.479999999996</v>
      </c>
      <c r="D52" s="12">
        <f t="shared" ref="D52:I52" si="21">D53+D56+D60</f>
        <v>0</v>
      </c>
      <c r="E52" s="12">
        <f t="shared" si="21"/>
        <v>0</v>
      </c>
      <c r="F52" s="12">
        <f t="shared" si="21"/>
        <v>20838</v>
      </c>
      <c r="G52" s="103">
        <f t="shared" si="21"/>
        <v>14002.48</v>
      </c>
      <c r="H52" s="103">
        <f>H53+H56+H60</f>
        <v>14244</v>
      </c>
      <c r="I52" s="103">
        <f t="shared" si="21"/>
        <v>14244</v>
      </c>
    </row>
    <row r="53" spans="1:9" ht="44.25" customHeight="1" x14ac:dyDescent="0.3">
      <c r="A53" s="164" t="s">
        <v>39</v>
      </c>
      <c r="B53" s="165"/>
      <c r="C53" s="21">
        <f t="shared" ref="C53:C60" si="22">SUM(D53:I53)</f>
        <v>28350</v>
      </c>
      <c r="D53" s="21">
        <f>SUM(D54:D55)</f>
        <v>0</v>
      </c>
      <c r="E53" s="21">
        <f>SUM(E54:E55)</f>
        <v>0</v>
      </c>
      <c r="F53" s="21">
        <v>6000</v>
      </c>
      <c r="G53" s="104">
        <f>G54+G55</f>
        <v>7450</v>
      </c>
      <c r="H53" s="104">
        <f t="shared" ref="H53:I53" si="23">H54+H55</f>
        <v>7450</v>
      </c>
      <c r="I53" s="106">
        <f t="shared" si="23"/>
        <v>7450</v>
      </c>
    </row>
    <row r="54" spans="1:9" ht="42.75" customHeight="1" x14ac:dyDescent="0.3">
      <c r="A54" s="3" t="s">
        <v>31</v>
      </c>
      <c r="B54" s="17" t="s">
        <v>92</v>
      </c>
      <c r="C54" s="8">
        <f t="shared" si="22"/>
        <v>21200</v>
      </c>
      <c r="D54" s="4">
        <v>0</v>
      </c>
      <c r="E54" s="10">
        <v>0</v>
      </c>
      <c r="F54" s="8">
        <v>2000</v>
      </c>
      <c r="G54" s="105">
        <v>6400</v>
      </c>
      <c r="H54" s="105">
        <v>6400</v>
      </c>
      <c r="I54" s="108">
        <v>6400</v>
      </c>
    </row>
    <row r="55" spans="1:9" ht="39.75" customHeight="1" x14ac:dyDescent="0.3">
      <c r="A55" s="3" t="s">
        <v>33</v>
      </c>
      <c r="B55" s="17" t="s">
        <v>93</v>
      </c>
      <c r="C55" s="8">
        <f t="shared" si="22"/>
        <v>7150</v>
      </c>
      <c r="D55" s="4">
        <v>0</v>
      </c>
      <c r="E55" s="10">
        <v>0</v>
      </c>
      <c r="F55" s="8">
        <v>4000</v>
      </c>
      <c r="G55" s="105">
        <v>1050</v>
      </c>
      <c r="H55" s="105">
        <v>1050</v>
      </c>
      <c r="I55" s="108">
        <v>1050</v>
      </c>
    </row>
    <row r="56" spans="1:9" ht="29.25" customHeight="1" x14ac:dyDescent="0.3">
      <c r="A56" s="164" t="s">
        <v>40</v>
      </c>
      <c r="B56" s="165"/>
      <c r="C56" s="22">
        <f>C57+C58+C59</f>
        <v>30588</v>
      </c>
      <c r="D56" s="22">
        <f t="shared" ref="D56:E56" si="24">D57+D58+D59</f>
        <v>0</v>
      </c>
      <c r="E56" s="22">
        <f t="shared" si="24"/>
        <v>0</v>
      </c>
      <c r="F56" s="22">
        <f t="shared" ref="F56" si="25">F57+F58+F59</f>
        <v>14838</v>
      </c>
      <c r="G56" s="106">
        <f t="shared" ref="G56" si="26">G57+G58+G59</f>
        <v>5250</v>
      </c>
      <c r="H56" s="106">
        <f t="shared" ref="H56" si="27">H57+H58+H59</f>
        <v>5250</v>
      </c>
      <c r="I56" s="106">
        <f t="shared" ref="I56" si="28">I57+I58+I59</f>
        <v>5250</v>
      </c>
    </row>
    <row r="57" spans="1:9" ht="34.5" customHeight="1" x14ac:dyDescent="0.3">
      <c r="A57" s="156" t="s">
        <v>34</v>
      </c>
      <c r="B57" s="157"/>
      <c r="C57" s="8">
        <f>D57+E57+F57+G57+H57+I57</f>
        <v>5000</v>
      </c>
      <c r="D57" s="4">
        <v>0</v>
      </c>
      <c r="E57" s="10">
        <v>0</v>
      </c>
      <c r="F57" s="8">
        <v>5000</v>
      </c>
      <c r="G57" s="105">
        <v>0</v>
      </c>
      <c r="H57" s="105">
        <v>0</v>
      </c>
      <c r="I57" s="108">
        <v>0</v>
      </c>
    </row>
    <row r="58" spans="1:9" ht="26.4" x14ac:dyDescent="0.3">
      <c r="A58" s="3" t="s">
        <v>32</v>
      </c>
      <c r="B58" s="17" t="s">
        <v>94</v>
      </c>
      <c r="C58" s="8">
        <f t="shared" ref="C58:C61" si="29">D58+E58+F58+G58+H58+I58</f>
        <v>21088</v>
      </c>
      <c r="D58" s="4">
        <v>0</v>
      </c>
      <c r="E58" s="10">
        <v>0</v>
      </c>
      <c r="F58" s="8">
        <v>5338</v>
      </c>
      <c r="G58" s="105">
        <v>5250</v>
      </c>
      <c r="H58" s="105">
        <v>5250</v>
      </c>
      <c r="I58" s="108">
        <v>5250</v>
      </c>
    </row>
    <row r="59" spans="1:9" ht="51" customHeight="1" x14ac:dyDescent="0.3">
      <c r="A59" s="156" t="s">
        <v>35</v>
      </c>
      <c r="B59" s="157"/>
      <c r="C59" s="8">
        <f t="shared" si="29"/>
        <v>4500</v>
      </c>
      <c r="D59" s="4">
        <v>0</v>
      </c>
      <c r="E59" s="10">
        <v>0</v>
      </c>
      <c r="F59" s="8">
        <v>4500</v>
      </c>
      <c r="G59" s="105">
        <v>0</v>
      </c>
      <c r="H59" s="105">
        <v>0</v>
      </c>
      <c r="I59" s="108">
        <v>0</v>
      </c>
    </row>
    <row r="60" spans="1:9" ht="51" customHeight="1" x14ac:dyDescent="0.3">
      <c r="A60" s="164" t="s">
        <v>41</v>
      </c>
      <c r="B60" s="165"/>
      <c r="C60" s="21">
        <f t="shared" si="22"/>
        <v>4390.4799999999996</v>
      </c>
      <c r="D60" s="22">
        <f>D61</f>
        <v>0</v>
      </c>
      <c r="E60" s="22">
        <f t="shared" ref="E60:I60" si="30">E61</f>
        <v>0</v>
      </c>
      <c r="F60" s="22">
        <f t="shared" si="30"/>
        <v>0</v>
      </c>
      <c r="G60" s="106">
        <f t="shared" si="30"/>
        <v>1302.48</v>
      </c>
      <c r="H60" s="106">
        <f t="shared" si="30"/>
        <v>1544</v>
      </c>
      <c r="I60" s="106">
        <f t="shared" si="30"/>
        <v>1544</v>
      </c>
    </row>
    <row r="61" spans="1:9" ht="51" customHeight="1" x14ac:dyDescent="0.3">
      <c r="A61" s="125" t="s">
        <v>95</v>
      </c>
      <c r="B61" s="124" t="s">
        <v>97</v>
      </c>
      <c r="C61" s="8">
        <f t="shared" si="29"/>
        <v>4390.4799999999996</v>
      </c>
      <c r="D61" s="19">
        <v>0</v>
      </c>
      <c r="E61" s="19">
        <v>0</v>
      </c>
      <c r="F61" s="130">
        <v>0</v>
      </c>
      <c r="G61" s="109">
        <v>1302.48</v>
      </c>
      <c r="H61" s="109">
        <v>1544</v>
      </c>
      <c r="I61" s="109">
        <v>1544</v>
      </c>
    </row>
    <row r="62" spans="1:9" ht="15" customHeight="1" x14ac:dyDescent="0.3">
      <c r="A62" s="195" t="s">
        <v>47</v>
      </c>
      <c r="B62" s="196"/>
      <c r="C62" s="91">
        <f>SUM(D62:I62)</f>
        <v>30087099.77</v>
      </c>
      <c r="D62" s="91">
        <f>D63+D64+D65</f>
        <v>0</v>
      </c>
      <c r="E62" s="91">
        <f>E63+E64+E65</f>
        <v>0</v>
      </c>
      <c r="F62" s="131">
        <f>SUM(F63:F65)</f>
        <v>16878768.140000001</v>
      </c>
      <c r="G62" s="110">
        <f>SUM(G63:G65)</f>
        <v>5596331.6299999999</v>
      </c>
      <c r="H62" s="110">
        <f>SUM(H63:H65)</f>
        <v>3806000</v>
      </c>
      <c r="I62" s="110">
        <f>SUM(I63:I65)</f>
        <v>3806000</v>
      </c>
    </row>
    <row r="63" spans="1:9" x14ac:dyDescent="0.3">
      <c r="A63" s="197"/>
      <c r="B63" s="198"/>
      <c r="C63" s="91">
        <f>C67+C79+C83</f>
        <v>17792148.899999999</v>
      </c>
      <c r="D63" s="91">
        <f t="shared" ref="D63:E63" si="31">D67+D79+D83</f>
        <v>0</v>
      </c>
      <c r="E63" s="91">
        <f t="shared" si="31"/>
        <v>0</v>
      </c>
      <c r="F63" s="131">
        <f>F67+F79+F83</f>
        <v>4583817.2700000005</v>
      </c>
      <c r="G63" s="110">
        <f>SUM(G66)</f>
        <v>5596331.6299999999</v>
      </c>
      <c r="H63" s="110">
        <f>SUM(H66)</f>
        <v>3806000</v>
      </c>
      <c r="I63" s="110">
        <f>SUM(I66)</f>
        <v>3806000</v>
      </c>
    </row>
    <row r="64" spans="1:9" x14ac:dyDescent="0.3">
      <c r="A64" s="197"/>
      <c r="B64" s="198"/>
      <c r="C64" s="91">
        <f t="shared" ref="C64:E65" si="32">C68+C80+C84</f>
        <v>7758246.4699999997</v>
      </c>
      <c r="D64" s="91">
        <f t="shared" si="32"/>
        <v>0</v>
      </c>
      <c r="E64" s="91">
        <f t="shared" si="32"/>
        <v>0</v>
      </c>
      <c r="F64" s="131">
        <f>F68+F80+F84</f>
        <v>7758246.4699999997</v>
      </c>
      <c r="G64" s="110">
        <v>0</v>
      </c>
      <c r="H64" s="110">
        <v>0</v>
      </c>
      <c r="I64" s="110">
        <v>0</v>
      </c>
    </row>
    <row r="65" spans="1:9" x14ac:dyDescent="0.3">
      <c r="A65" s="199"/>
      <c r="B65" s="200"/>
      <c r="C65" s="91">
        <f t="shared" si="32"/>
        <v>4536704.4000000004</v>
      </c>
      <c r="D65" s="91">
        <f t="shared" si="32"/>
        <v>0</v>
      </c>
      <c r="E65" s="91">
        <f t="shared" si="32"/>
        <v>0</v>
      </c>
      <c r="F65" s="131">
        <f>F69+F81+F85</f>
        <v>4536704.4000000004</v>
      </c>
      <c r="G65" s="110">
        <v>0</v>
      </c>
      <c r="H65" s="110">
        <v>0</v>
      </c>
      <c r="I65" s="110">
        <v>0</v>
      </c>
    </row>
    <row r="66" spans="1:9" ht="52.5" customHeight="1" x14ac:dyDescent="0.3">
      <c r="A66" s="176" t="s">
        <v>51</v>
      </c>
      <c r="B66" s="179" t="s">
        <v>67</v>
      </c>
      <c r="C66" s="92">
        <f>C67+C68+C69</f>
        <v>29756406.049999997</v>
      </c>
      <c r="D66" s="92">
        <f t="shared" ref="D66:I66" si="33">D67+D68+D69</f>
        <v>0</v>
      </c>
      <c r="E66" s="92">
        <f t="shared" si="33"/>
        <v>0</v>
      </c>
      <c r="F66" s="132">
        <f>F67+F68+F69</f>
        <v>16548074.42</v>
      </c>
      <c r="G66" s="111">
        <f t="shared" si="33"/>
        <v>5596331.6299999999</v>
      </c>
      <c r="H66" s="111">
        <f t="shared" si="33"/>
        <v>3806000</v>
      </c>
      <c r="I66" s="111">
        <f t="shared" si="33"/>
        <v>3806000</v>
      </c>
    </row>
    <row r="67" spans="1:9" ht="57.75" customHeight="1" x14ac:dyDescent="0.3">
      <c r="A67" s="177"/>
      <c r="B67" s="180"/>
      <c r="C67" s="88">
        <f>D67+E67+F67+G67+H67+I67</f>
        <v>17792148.899999999</v>
      </c>
      <c r="D67" s="88">
        <v>0</v>
      </c>
      <c r="E67" s="88">
        <v>0</v>
      </c>
      <c r="F67" s="133">
        <f>4583816.36+0.91</f>
        <v>4583817.2700000005</v>
      </c>
      <c r="G67" s="112">
        <v>5596331.6299999999</v>
      </c>
      <c r="H67" s="112">
        <v>3806000</v>
      </c>
      <c r="I67" s="112">
        <v>3806000</v>
      </c>
    </row>
    <row r="68" spans="1:9" ht="57.75" customHeight="1" x14ac:dyDescent="0.3">
      <c r="A68" s="177"/>
      <c r="B68" s="180"/>
      <c r="C68" s="88">
        <f>D68+E68+F68+G68+H68+I68</f>
        <v>7427552.75</v>
      </c>
      <c r="D68" s="88">
        <v>0</v>
      </c>
      <c r="E68" s="88">
        <v>0</v>
      </c>
      <c r="F68" s="133">
        <v>7427552.75</v>
      </c>
      <c r="G68" s="112">
        <v>0</v>
      </c>
      <c r="H68" s="112">
        <v>0</v>
      </c>
      <c r="I68" s="112">
        <v>0</v>
      </c>
    </row>
    <row r="69" spans="1:9" ht="52.5" customHeight="1" x14ac:dyDescent="0.3">
      <c r="A69" s="178"/>
      <c r="B69" s="181"/>
      <c r="C69" s="88">
        <f>SUM(D69:I69)</f>
        <v>4536704.4000000004</v>
      </c>
      <c r="D69" s="88">
        <v>0</v>
      </c>
      <c r="E69" s="88">
        <v>0</v>
      </c>
      <c r="F69" s="133">
        <v>4536704.4000000004</v>
      </c>
      <c r="G69" s="112">
        <v>0</v>
      </c>
      <c r="H69" s="112">
        <v>0</v>
      </c>
      <c r="I69" s="112">
        <v>0</v>
      </c>
    </row>
    <row r="70" spans="1:9" ht="42" hidden="1" customHeight="1" x14ac:dyDescent="0.3">
      <c r="A70" s="164" t="s">
        <v>6</v>
      </c>
      <c r="B70" s="165"/>
      <c r="C70" s="22">
        <f>SUM(D70:I70)</f>
        <v>460864.5</v>
      </c>
      <c r="D70" s="22">
        <f>SUM(D71:D76)</f>
        <v>230432.25</v>
      </c>
      <c r="E70" s="22">
        <f>E71+E72+E73+E74+E75+E76</f>
        <v>230432.25</v>
      </c>
      <c r="F70" s="134"/>
      <c r="G70" s="113"/>
      <c r="H70" s="113"/>
      <c r="I70" s="113"/>
    </row>
    <row r="71" spans="1:9" ht="31.5" hidden="1" customHeight="1" x14ac:dyDescent="0.3">
      <c r="A71" s="156" t="s">
        <v>7</v>
      </c>
      <c r="B71" s="157"/>
      <c r="C71" s="4">
        <f t="shared" ref="C71:C76" si="34">SUM(D71:E71)</f>
        <v>159774.22</v>
      </c>
      <c r="D71" s="4">
        <v>76241.97</v>
      </c>
      <c r="E71" s="4">
        <v>83532.25</v>
      </c>
      <c r="F71" s="134"/>
      <c r="G71" s="113"/>
      <c r="H71" s="113"/>
      <c r="I71" s="113"/>
    </row>
    <row r="72" spans="1:9" ht="30.75" hidden="1" customHeight="1" x14ac:dyDescent="0.3">
      <c r="A72" s="156" t="s">
        <v>52</v>
      </c>
      <c r="B72" s="157"/>
      <c r="C72" s="13">
        <f t="shared" si="34"/>
        <v>75229</v>
      </c>
      <c r="D72" s="13">
        <v>40229</v>
      </c>
      <c r="E72" s="13">
        <v>35000</v>
      </c>
      <c r="F72" s="134"/>
      <c r="G72" s="113"/>
      <c r="H72" s="113"/>
      <c r="I72" s="113"/>
    </row>
    <row r="73" spans="1:9" ht="26.25" hidden="1" customHeight="1" x14ac:dyDescent="0.3">
      <c r="A73" s="156" t="s">
        <v>8</v>
      </c>
      <c r="B73" s="157"/>
      <c r="C73" s="4">
        <f t="shared" si="34"/>
        <v>32120</v>
      </c>
      <c r="D73" s="4">
        <v>18760</v>
      </c>
      <c r="E73" s="4">
        <v>13360</v>
      </c>
      <c r="F73" s="134"/>
      <c r="G73" s="113"/>
      <c r="H73" s="113"/>
      <c r="I73" s="113"/>
    </row>
    <row r="74" spans="1:9" ht="36" hidden="1" customHeight="1" x14ac:dyDescent="0.3">
      <c r="A74" s="168" t="s">
        <v>9</v>
      </c>
      <c r="B74" s="169"/>
      <c r="C74" s="4">
        <f t="shared" si="34"/>
        <v>0</v>
      </c>
      <c r="D74" s="4">
        <v>0</v>
      </c>
      <c r="E74" s="4">
        <v>0</v>
      </c>
      <c r="F74" s="134"/>
      <c r="G74" s="113"/>
      <c r="H74" s="113"/>
      <c r="I74" s="113"/>
    </row>
    <row r="75" spans="1:9" ht="41.25" hidden="1" customHeight="1" x14ac:dyDescent="0.3">
      <c r="A75" s="156" t="s">
        <v>10</v>
      </c>
      <c r="B75" s="157"/>
      <c r="C75" s="4">
        <f t="shared" si="34"/>
        <v>10880</v>
      </c>
      <c r="D75" s="4">
        <v>2740</v>
      </c>
      <c r="E75" s="4">
        <v>8140</v>
      </c>
      <c r="F75" s="134"/>
      <c r="G75" s="113"/>
      <c r="H75" s="113"/>
      <c r="I75" s="113"/>
    </row>
    <row r="76" spans="1:9" ht="42" hidden="1" customHeight="1" x14ac:dyDescent="0.3">
      <c r="A76" s="168" t="s">
        <v>11</v>
      </c>
      <c r="B76" s="169"/>
      <c r="C76" s="4">
        <f t="shared" si="34"/>
        <v>182861.28</v>
      </c>
      <c r="D76" s="4">
        <v>92461.28</v>
      </c>
      <c r="E76" s="4">
        <v>90400</v>
      </c>
      <c r="F76" s="134"/>
      <c r="G76" s="113"/>
      <c r="H76" s="113"/>
      <c r="I76" s="113"/>
    </row>
    <row r="77" spans="1:9" ht="51" hidden="1" customHeight="1" x14ac:dyDescent="0.3">
      <c r="A77" s="182" t="s">
        <v>46</v>
      </c>
      <c r="B77" s="182"/>
      <c r="C77" s="25">
        <f>SUM(D77:E77)</f>
        <v>101500</v>
      </c>
      <c r="D77" s="25">
        <v>50750</v>
      </c>
      <c r="E77" s="25">
        <v>50750</v>
      </c>
      <c r="F77" s="134"/>
      <c r="G77" s="113"/>
      <c r="H77" s="113"/>
      <c r="I77" s="113"/>
    </row>
    <row r="78" spans="1:9" ht="23.25" customHeight="1" x14ac:dyDescent="0.3">
      <c r="A78" s="183" t="s">
        <v>62</v>
      </c>
      <c r="B78" s="184"/>
      <c r="C78" s="19">
        <f>C79+C80+C81</f>
        <v>0</v>
      </c>
      <c r="D78" s="19">
        <f t="shared" ref="D78:I78" si="35">D79+D80+D81</f>
        <v>0</v>
      </c>
      <c r="E78" s="19">
        <f t="shared" si="35"/>
        <v>0</v>
      </c>
      <c r="F78" s="130">
        <f t="shared" si="35"/>
        <v>0</v>
      </c>
      <c r="G78" s="109">
        <f t="shared" si="35"/>
        <v>0</v>
      </c>
      <c r="H78" s="109">
        <f t="shared" si="35"/>
        <v>0</v>
      </c>
      <c r="I78" s="109">
        <f t="shared" si="35"/>
        <v>0</v>
      </c>
    </row>
    <row r="79" spans="1:9" ht="18.75" customHeight="1" x14ac:dyDescent="0.3">
      <c r="A79" s="185"/>
      <c r="B79" s="186"/>
      <c r="C79" s="19">
        <f>D79+E79+F79+G79+H79+I79</f>
        <v>0</v>
      </c>
      <c r="D79" s="19">
        <v>0</v>
      </c>
      <c r="E79" s="19">
        <v>0</v>
      </c>
      <c r="F79" s="130">
        <v>0</v>
      </c>
      <c r="G79" s="109">
        <v>0</v>
      </c>
      <c r="H79" s="109">
        <v>0</v>
      </c>
      <c r="I79" s="109">
        <v>0</v>
      </c>
    </row>
    <row r="80" spans="1:9" ht="19.5" customHeight="1" x14ac:dyDescent="0.3">
      <c r="A80" s="185"/>
      <c r="B80" s="186"/>
      <c r="C80" s="19">
        <f>D80+E80+F80+G80+H80+I80</f>
        <v>0</v>
      </c>
      <c r="D80" s="19">
        <v>0</v>
      </c>
      <c r="E80" s="19">
        <v>0</v>
      </c>
      <c r="F80" s="130">
        <v>0</v>
      </c>
      <c r="G80" s="109">
        <v>0</v>
      </c>
      <c r="H80" s="109">
        <v>0</v>
      </c>
      <c r="I80" s="109">
        <v>0</v>
      </c>
    </row>
    <row r="81" spans="1:9" ht="21" customHeight="1" x14ac:dyDescent="0.3">
      <c r="A81" s="187"/>
      <c r="B81" s="188"/>
      <c r="C81" s="19">
        <f>SUM(D81:I81)</f>
        <v>0</v>
      </c>
      <c r="D81" s="19">
        <v>0</v>
      </c>
      <c r="E81" s="19">
        <v>0</v>
      </c>
      <c r="F81" s="130">
        <v>0</v>
      </c>
      <c r="G81" s="109">
        <v>0</v>
      </c>
      <c r="H81" s="109">
        <v>0</v>
      </c>
      <c r="I81" s="109">
        <v>0</v>
      </c>
    </row>
    <row r="82" spans="1:9" ht="24.75" customHeight="1" x14ac:dyDescent="0.3">
      <c r="A82" s="176" t="s">
        <v>74</v>
      </c>
      <c r="B82" s="179" t="s">
        <v>75</v>
      </c>
      <c r="C82" s="88">
        <f>C83+C84+C85</f>
        <v>330693.71999999997</v>
      </c>
      <c r="D82" s="88">
        <f t="shared" ref="D82:F82" si="36">D83+D84+D85</f>
        <v>0</v>
      </c>
      <c r="E82" s="88">
        <f t="shared" si="36"/>
        <v>0</v>
      </c>
      <c r="F82" s="133">
        <f t="shared" si="36"/>
        <v>330693.71999999997</v>
      </c>
      <c r="G82" s="109">
        <f t="shared" ref="G82" si="37">G83+G84+G85</f>
        <v>0</v>
      </c>
      <c r="H82" s="109">
        <f t="shared" ref="H82" si="38">H83+H84+H85</f>
        <v>0</v>
      </c>
      <c r="I82" s="109">
        <f t="shared" ref="I82" si="39">I83+I84+I85</f>
        <v>0</v>
      </c>
    </row>
    <row r="83" spans="1:9" ht="25.5" customHeight="1" x14ac:dyDescent="0.3">
      <c r="A83" s="177"/>
      <c r="B83" s="180"/>
      <c r="C83" s="88">
        <f>D83+E83+F83+G83+H83+I83</f>
        <v>0</v>
      </c>
      <c r="D83" s="88">
        <v>0</v>
      </c>
      <c r="E83" s="88">
        <v>0</v>
      </c>
      <c r="F83" s="133">
        <v>0</v>
      </c>
      <c r="G83" s="109">
        <v>0</v>
      </c>
      <c r="H83" s="109">
        <v>0</v>
      </c>
      <c r="I83" s="109">
        <v>0</v>
      </c>
    </row>
    <row r="84" spans="1:9" ht="24.75" customHeight="1" x14ac:dyDescent="0.3">
      <c r="A84" s="177"/>
      <c r="B84" s="180"/>
      <c r="C84" s="88">
        <f>D84+E84+F84+G84+H84+I84</f>
        <v>330693.71999999997</v>
      </c>
      <c r="D84" s="88">
        <v>0</v>
      </c>
      <c r="E84" s="88">
        <v>0</v>
      </c>
      <c r="F84" s="133">
        <v>330693.71999999997</v>
      </c>
      <c r="G84" s="109">
        <v>0</v>
      </c>
      <c r="H84" s="109">
        <v>0</v>
      </c>
      <c r="I84" s="109">
        <v>0</v>
      </c>
    </row>
    <row r="85" spans="1:9" ht="29.25" customHeight="1" x14ac:dyDescent="0.3">
      <c r="A85" s="178"/>
      <c r="B85" s="181"/>
      <c r="C85" s="19">
        <f>SUM(D85:I85)</f>
        <v>0</v>
      </c>
      <c r="D85" s="88">
        <v>0</v>
      </c>
      <c r="E85" s="88">
        <v>0</v>
      </c>
      <c r="F85" s="130">
        <v>0</v>
      </c>
      <c r="G85" s="109">
        <v>0</v>
      </c>
      <c r="H85" s="109">
        <v>0</v>
      </c>
      <c r="I85" s="109">
        <v>0</v>
      </c>
    </row>
    <row r="88" spans="1:9" x14ac:dyDescent="0.3">
      <c r="A88" s="93" t="s">
        <v>99</v>
      </c>
      <c r="B88" s="93"/>
      <c r="C88" s="93"/>
      <c r="D88" s="93"/>
      <c r="E88" s="93"/>
      <c r="F88" s="137"/>
    </row>
    <row r="89" spans="1:9" x14ac:dyDescent="0.3">
      <c r="A89" s="93" t="s">
        <v>65</v>
      </c>
      <c r="B89" s="93"/>
      <c r="C89" s="93"/>
      <c r="D89" s="93"/>
      <c r="E89" s="93"/>
      <c r="F89" s="137" t="s">
        <v>100</v>
      </c>
    </row>
  </sheetData>
  <mergeCells count="56">
    <mergeCell ref="A71:B71"/>
    <mergeCell ref="A34:B34"/>
    <mergeCell ref="A38:B38"/>
    <mergeCell ref="A39:B41"/>
    <mergeCell ref="A66:A69"/>
    <mergeCell ref="B66:B69"/>
    <mergeCell ref="A49:B49"/>
    <mergeCell ref="A52:B52"/>
    <mergeCell ref="A53:B53"/>
    <mergeCell ref="A56:B56"/>
    <mergeCell ref="A60:B60"/>
    <mergeCell ref="A62:B65"/>
    <mergeCell ref="A37:B37"/>
    <mergeCell ref="A57:B57"/>
    <mergeCell ref="A82:A85"/>
    <mergeCell ref="B82:B85"/>
    <mergeCell ref="A77:B77"/>
    <mergeCell ref="A75:B75"/>
    <mergeCell ref="A76:B76"/>
    <mergeCell ref="A78:B81"/>
    <mergeCell ref="A72:B72"/>
    <mergeCell ref="A73:B73"/>
    <mergeCell ref="A74:B74"/>
    <mergeCell ref="A26:B26"/>
    <mergeCell ref="A25:B25"/>
    <mergeCell ref="A45:B45"/>
    <mergeCell ref="A42:B42"/>
    <mergeCell ref="A35:B35"/>
    <mergeCell ref="A28:B28"/>
    <mergeCell ref="A29:B29"/>
    <mergeCell ref="A30:B30"/>
    <mergeCell ref="A31:B31"/>
    <mergeCell ref="A32:B32"/>
    <mergeCell ref="A33:B33"/>
    <mergeCell ref="A59:B59"/>
    <mergeCell ref="A70:B70"/>
    <mergeCell ref="A24:B24"/>
    <mergeCell ref="A9:B12"/>
    <mergeCell ref="A16:B16"/>
    <mergeCell ref="A19:B19"/>
    <mergeCell ref="A20:B20"/>
    <mergeCell ref="A18:B18"/>
    <mergeCell ref="A13:B15"/>
    <mergeCell ref="A22:B22"/>
    <mergeCell ref="A21:B21"/>
    <mergeCell ref="A1:I3"/>
    <mergeCell ref="A5:A7"/>
    <mergeCell ref="B5:B7"/>
    <mergeCell ref="C5:C7"/>
    <mergeCell ref="D5:I5"/>
    <mergeCell ref="D6:D7"/>
    <mergeCell ref="E6:E7"/>
    <mergeCell ref="F6:F7"/>
    <mergeCell ref="G6:G7"/>
    <mergeCell ref="H6:H7"/>
    <mergeCell ref="I6:I7"/>
  </mergeCell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sqref="A1:J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5" customWidth="1"/>
    <col min="5" max="5" width="17.6640625" style="5" customWidth="1"/>
    <col min="6" max="6" width="12.88671875" style="30" customWidth="1"/>
    <col min="7" max="7" width="15.5546875" style="30" customWidth="1"/>
    <col min="8" max="8" width="16" style="14" customWidth="1"/>
    <col min="9" max="9" width="14.5546875" style="5" customWidth="1"/>
    <col min="10" max="10" width="15.109375" style="5" customWidth="1"/>
  </cols>
  <sheetData>
    <row r="1" spans="1:10" ht="106.5" customHeight="1" x14ac:dyDescent="0.3">
      <c r="A1" s="231" t="s">
        <v>107</v>
      </c>
      <c r="B1" s="232"/>
      <c r="C1" s="232"/>
      <c r="D1" s="232"/>
      <c r="E1" s="232"/>
      <c r="F1" s="232"/>
      <c r="G1" s="232"/>
      <c r="H1" s="232"/>
      <c r="I1" s="232"/>
      <c r="J1" s="232"/>
    </row>
    <row r="3" spans="1:10" s="28" customFormat="1" ht="26.4" customHeight="1" x14ac:dyDescent="0.2">
      <c r="A3" s="233" t="s">
        <v>13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 s="28" customFormat="1" ht="33" customHeight="1" x14ac:dyDescent="0.2">
      <c r="A4" s="205" t="s">
        <v>48</v>
      </c>
      <c r="B4" s="247" t="s">
        <v>49</v>
      </c>
      <c r="C4" s="205" t="s">
        <v>0</v>
      </c>
      <c r="D4" s="235" t="s">
        <v>1</v>
      </c>
      <c r="E4" s="238" t="s">
        <v>2</v>
      </c>
      <c r="F4" s="239"/>
      <c r="G4" s="239"/>
      <c r="H4" s="239"/>
      <c r="I4" s="239"/>
      <c r="J4" s="240"/>
    </row>
    <row r="5" spans="1:10" s="28" customFormat="1" ht="18.75" customHeight="1" x14ac:dyDescent="0.2">
      <c r="A5" s="206"/>
      <c r="B5" s="248"/>
      <c r="C5" s="206"/>
      <c r="D5" s="236"/>
      <c r="E5" s="241" t="s">
        <v>3</v>
      </c>
      <c r="F5" s="243" t="s">
        <v>17</v>
      </c>
      <c r="G5" s="243" t="s">
        <v>18</v>
      </c>
      <c r="H5" s="245" t="s">
        <v>19</v>
      </c>
      <c r="I5" s="241" t="s">
        <v>20</v>
      </c>
      <c r="J5" s="241" t="s">
        <v>21</v>
      </c>
    </row>
    <row r="6" spans="1:10" s="28" customFormat="1" ht="29.25" customHeight="1" x14ac:dyDescent="0.2">
      <c r="A6" s="207"/>
      <c r="B6" s="249"/>
      <c r="C6" s="207"/>
      <c r="D6" s="237"/>
      <c r="E6" s="242"/>
      <c r="F6" s="244"/>
      <c r="G6" s="244"/>
      <c r="H6" s="246"/>
      <c r="I6" s="242"/>
      <c r="J6" s="242"/>
    </row>
    <row r="7" spans="1:10" s="28" customFormat="1" ht="13.8" x14ac:dyDescent="0.2">
      <c r="A7" s="31">
        <v>1</v>
      </c>
      <c r="B7" s="31">
        <v>2</v>
      </c>
      <c r="C7" s="31">
        <v>3</v>
      </c>
      <c r="D7" s="32">
        <v>4</v>
      </c>
      <c r="E7" s="33">
        <v>5</v>
      </c>
      <c r="F7" s="34">
        <v>6</v>
      </c>
      <c r="G7" s="79">
        <v>7</v>
      </c>
      <c r="H7" s="35">
        <v>8</v>
      </c>
      <c r="I7" s="32">
        <v>9</v>
      </c>
      <c r="J7" s="32">
        <v>10</v>
      </c>
    </row>
    <row r="8" spans="1:10" s="28" customFormat="1" ht="27" customHeight="1" x14ac:dyDescent="0.2">
      <c r="A8" s="208" t="s">
        <v>14</v>
      </c>
      <c r="B8" s="208" t="s">
        <v>22</v>
      </c>
      <c r="C8" s="36" t="s">
        <v>42</v>
      </c>
      <c r="D8" s="37">
        <f>SUM(E8:J8)</f>
        <v>31836491.169999998</v>
      </c>
      <c r="E8" s="37">
        <f t="shared" ref="E8:J8" si="0">SUM(E9:E11)</f>
        <v>447243.25</v>
      </c>
      <c r="F8" s="38">
        <f t="shared" si="0"/>
        <v>326648.63</v>
      </c>
      <c r="G8" s="38">
        <f>SUM(G9:G11)</f>
        <v>17272509.18</v>
      </c>
      <c r="H8" s="37">
        <f t="shared" si="0"/>
        <v>5790090.1100000003</v>
      </c>
      <c r="I8" s="37">
        <f t="shared" si="0"/>
        <v>4000000</v>
      </c>
      <c r="J8" s="39">
        <f t="shared" si="0"/>
        <v>4000000</v>
      </c>
    </row>
    <row r="9" spans="1:10" s="28" customFormat="1" ht="21.6" customHeight="1" x14ac:dyDescent="0.2">
      <c r="A9" s="209"/>
      <c r="B9" s="209"/>
      <c r="C9" s="36" t="s">
        <v>4</v>
      </c>
      <c r="D9" s="37">
        <f>SUM(E9:J9)</f>
        <v>19347974.300000001</v>
      </c>
      <c r="E9" s="40">
        <f>SUM(E13+E37+E47+E52)</f>
        <v>447243.25</v>
      </c>
      <c r="F9" s="40">
        <f>SUM(F13+F37+F47+F52)</f>
        <v>326648.63</v>
      </c>
      <c r="G9" s="41">
        <f>SUM(G13+G37+G47+G52)</f>
        <v>4783992.3100000005</v>
      </c>
      <c r="H9" s="42">
        <f t="shared" ref="H9:I9" si="1">SUM(H13+H37+H47+H52)</f>
        <v>5790090.1100000003</v>
      </c>
      <c r="I9" s="42">
        <f t="shared" si="1"/>
        <v>4000000</v>
      </c>
      <c r="J9" s="42">
        <f>SUM(J13+J37+J47+J52)</f>
        <v>4000000</v>
      </c>
    </row>
    <row r="10" spans="1:10" s="28" customFormat="1" ht="17.399999999999999" customHeight="1" x14ac:dyDescent="0.2">
      <c r="A10" s="209"/>
      <c r="B10" s="209"/>
      <c r="C10" s="36" t="s">
        <v>43</v>
      </c>
      <c r="D10" s="37">
        <f t="shared" ref="D10:D14" si="2">SUM(E10:J10)</f>
        <v>7951812.4699999997</v>
      </c>
      <c r="E10" s="39">
        <f>SUM(E53)</f>
        <v>0</v>
      </c>
      <c r="F10" s="43">
        <f>SUM(F53)</f>
        <v>0</v>
      </c>
      <c r="G10" s="43">
        <f>SUM(G36+G53)</f>
        <v>7951812.4699999997</v>
      </c>
      <c r="H10" s="39">
        <f>SUM(H53)</f>
        <v>0</v>
      </c>
      <c r="I10" s="39">
        <f>SUM(I53)</f>
        <v>0</v>
      </c>
      <c r="J10" s="39">
        <f>SUM(J53)</f>
        <v>0</v>
      </c>
    </row>
    <row r="11" spans="1:10" s="28" customFormat="1" ht="21" customHeight="1" x14ac:dyDescent="0.2">
      <c r="A11" s="210"/>
      <c r="B11" s="210"/>
      <c r="C11" s="36" t="s">
        <v>44</v>
      </c>
      <c r="D11" s="37">
        <f t="shared" si="2"/>
        <v>4536704.4000000004</v>
      </c>
      <c r="E11" s="39">
        <f>SUM(E54)</f>
        <v>0</v>
      </c>
      <c r="F11" s="43">
        <f>SUM(F54)</f>
        <v>0</v>
      </c>
      <c r="G11" s="43">
        <f t="shared" ref="G11:J11" si="3">SUM(G54)</f>
        <v>4536704.4000000004</v>
      </c>
      <c r="H11" s="39">
        <f t="shared" si="3"/>
        <v>0</v>
      </c>
      <c r="I11" s="39">
        <f t="shared" si="3"/>
        <v>0</v>
      </c>
      <c r="J11" s="39">
        <f t="shared" si="3"/>
        <v>0</v>
      </c>
    </row>
    <row r="12" spans="1:10" s="28" customFormat="1" ht="21" customHeight="1" x14ac:dyDescent="0.2">
      <c r="A12" s="208" t="s">
        <v>15</v>
      </c>
      <c r="B12" s="208" t="s">
        <v>22</v>
      </c>
      <c r="C12" s="36" t="s">
        <v>42</v>
      </c>
      <c r="D12" s="37">
        <f t="shared" si="2"/>
        <v>1091557.45</v>
      </c>
      <c r="E12" s="39">
        <f t="shared" ref="E12:J12" si="4">SUM(E13:E14)</f>
        <v>307971.25</v>
      </c>
      <c r="F12" s="39">
        <f t="shared" si="4"/>
        <v>219744.28</v>
      </c>
      <c r="G12" s="38">
        <f t="shared" si="4"/>
        <v>275685.92</v>
      </c>
      <c r="H12" s="37">
        <f t="shared" si="4"/>
        <v>96052</v>
      </c>
      <c r="I12" s="37">
        <f t="shared" si="4"/>
        <v>96052</v>
      </c>
      <c r="J12" s="39">
        <f t="shared" si="4"/>
        <v>96052</v>
      </c>
    </row>
    <row r="13" spans="1:10" s="28" customFormat="1" ht="21" customHeight="1" x14ac:dyDescent="0.2">
      <c r="A13" s="209"/>
      <c r="B13" s="209"/>
      <c r="C13" s="36" t="s">
        <v>4</v>
      </c>
      <c r="D13" s="37">
        <f t="shared" si="2"/>
        <v>897991.45000000007</v>
      </c>
      <c r="E13" s="39">
        <f>SUM(E15+E17+E18+E25+E32+E33)</f>
        <v>307971.25</v>
      </c>
      <c r="F13" s="39">
        <f>SUM(F15+F17+F25+F32+F33)</f>
        <v>219744.28</v>
      </c>
      <c r="G13" s="38">
        <f>SUM(G15+G17+G18+G25+G32+G33+G35)</f>
        <v>82119.92</v>
      </c>
      <c r="H13" s="37">
        <f>SUM(H15+H17+H18+H25+H32+H33+H35)</f>
        <v>96052</v>
      </c>
      <c r="I13" s="37">
        <f t="shared" ref="I13:J13" si="5">SUM(I15+I17+I18+I25+I32+I33+I35)</f>
        <v>96052</v>
      </c>
      <c r="J13" s="39">
        <f t="shared" si="5"/>
        <v>96052</v>
      </c>
    </row>
    <row r="14" spans="1:10" s="28" customFormat="1" ht="20.399999999999999" customHeight="1" x14ac:dyDescent="0.2">
      <c r="A14" s="210"/>
      <c r="B14" s="210"/>
      <c r="C14" s="36" t="s">
        <v>43</v>
      </c>
      <c r="D14" s="37">
        <f t="shared" si="2"/>
        <v>193566</v>
      </c>
      <c r="E14" s="39">
        <v>0</v>
      </c>
      <c r="F14" s="43">
        <v>0</v>
      </c>
      <c r="G14" s="38">
        <f>SUM(G36)</f>
        <v>193566</v>
      </c>
      <c r="H14" s="37">
        <v>0</v>
      </c>
      <c r="I14" s="37">
        <v>0</v>
      </c>
      <c r="J14" s="39">
        <v>0</v>
      </c>
    </row>
    <row r="15" spans="1:10" s="28" customFormat="1" ht="60" customHeight="1" x14ac:dyDescent="0.2">
      <c r="A15" s="45" t="s">
        <v>5</v>
      </c>
      <c r="B15" s="45" t="s">
        <v>22</v>
      </c>
      <c r="C15" s="31" t="s">
        <v>4</v>
      </c>
      <c r="D15" s="46">
        <f t="shared" ref="D15:D42" si="6">E15+F15+G15+H15+I15+J15</f>
        <v>10200</v>
      </c>
      <c r="E15" s="47">
        <f t="shared" ref="E15" si="7">E16</f>
        <v>1700</v>
      </c>
      <c r="F15" s="48">
        <f>SUM(F16)</f>
        <v>0</v>
      </c>
      <c r="G15" s="80">
        <f>SUM(G16)</f>
        <v>1000</v>
      </c>
      <c r="H15" s="46">
        <f>H16</f>
        <v>2500</v>
      </c>
      <c r="I15" s="46">
        <f>I16</f>
        <v>2500</v>
      </c>
      <c r="J15" s="47">
        <f>SUM(J16)</f>
        <v>2500</v>
      </c>
    </row>
    <row r="16" spans="1:10" s="28" customFormat="1" ht="64.2" customHeight="1" x14ac:dyDescent="0.2">
      <c r="A16" s="45" t="s">
        <v>16</v>
      </c>
      <c r="B16" s="45" t="s">
        <v>22</v>
      </c>
      <c r="C16" s="31" t="s">
        <v>4</v>
      </c>
      <c r="D16" s="49">
        <f t="shared" si="6"/>
        <v>10200</v>
      </c>
      <c r="E16" s="50">
        <v>1700</v>
      </c>
      <c r="F16" s="51">
        <v>0</v>
      </c>
      <c r="G16" s="81">
        <v>1000</v>
      </c>
      <c r="H16" s="49">
        <v>2500</v>
      </c>
      <c r="I16" s="49">
        <v>2500</v>
      </c>
      <c r="J16" s="50">
        <v>2500</v>
      </c>
    </row>
    <row r="17" spans="1:10" s="28" customFormat="1" ht="109.5" customHeight="1" x14ac:dyDescent="0.2">
      <c r="A17" s="52" t="s">
        <v>102</v>
      </c>
      <c r="B17" s="52" t="s">
        <v>22</v>
      </c>
      <c r="C17" s="53" t="s">
        <v>4</v>
      </c>
      <c r="D17" s="54">
        <f>SUM(E17:F17)</f>
        <v>79330.91</v>
      </c>
      <c r="E17" s="54">
        <v>50750</v>
      </c>
      <c r="F17" s="55">
        <v>28580.91</v>
      </c>
      <c r="G17" s="80">
        <v>0</v>
      </c>
      <c r="H17" s="46">
        <v>0</v>
      </c>
      <c r="I17" s="46">
        <v>0</v>
      </c>
      <c r="J17" s="47">
        <v>0</v>
      </c>
    </row>
    <row r="18" spans="1:10" s="28" customFormat="1" ht="105" customHeight="1" x14ac:dyDescent="0.2">
      <c r="A18" s="52" t="s">
        <v>101</v>
      </c>
      <c r="B18" s="52" t="s">
        <v>22</v>
      </c>
      <c r="C18" s="53" t="s">
        <v>4</v>
      </c>
      <c r="D18" s="46">
        <f>SUM(E18:J18)</f>
        <v>274823.58999999997</v>
      </c>
      <c r="E18" s="47">
        <v>0</v>
      </c>
      <c r="F18" s="56">
        <v>0</v>
      </c>
      <c r="G18" s="56">
        <f>SUM(G19:G24)</f>
        <v>46523.59</v>
      </c>
      <c r="H18" s="47">
        <f t="shared" ref="H18:J18" si="8">SUM(H19:H24)</f>
        <v>76100</v>
      </c>
      <c r="I18" s="47">
        <f t="shared" si="8"/>
        <v>76100</v>
      </c>
      <c r="J18" s="47">
        <f t="shared" si="8"/>
        <v>76100</v>
      </c>
    </row>
    <row r="19" spans="1:10" s="28" customFormat="1" ht="61.2" customHeight="1" x14ac:dyDescent="0.2">
      <c r="A19" s="45" t="s">
        <v>54</v>
      </c>
      <c r="B19" s="45" t="s">
        <v>22</v>
      </c>
      <c r="C19" s="31" t="s">
        <v>4</v>
      </c>
      <c r="D19" s="20">
        <f>SUM(E19:J19)</f>
        <v>11523.59</v>
      </c>
      <c r="E19" s="20">
        <v>0</v>
      </c>
      <c r="F19" s="20">
        <v>0</v>
      </c>
      <c r="G19" s="81">
        <v>11523.59</v>
      </c>
      <c r="H19" s="49">
        <v>0</v>
      </c>
      <c r="I19" s="49">
        <v>0</v>
      </c>
      <c r="J19" s="50">
        <v>0</v>
      </c>
    </row>
    <row r="20" spans="1:10" s="28" customFormat="1" ht="65.400000000000006" customHeight="1" x14ac:dyDescent="0.2">
      <c r="A20" s="45" t="s">
        <v>45</v>
      </c>
      <c r="B20" s="45" t="s">
        <v>22</v>
      </c>
      <c r="C20" s="31" t="s">
        <v>4</v>
      </c>
      <c r="D20" s="57">
        <f>SUM(E20:J20)</f>
        <v>245000</v>
      </c>
      <c r="E20" s="20">
        <v>0</v>
      </c>
      <c r="F20" s="20">
        <v>0</v>
      </c>
      <c r="G20" s="82">
        <v>35000</v>
      </c>
      <c r="H20" s="58">
        <v>70000</v>
      </c>
      <c r="I20" s="58">
        <v>70000</v>
      </c>
      <c r="J20" s="58">
        <v>70000</v>
      </c>
    </row>
    <row r="21" spans="1:10" s="28" customFormat="1" ht="73.95" customHeight="1" x14ac:dyDescent="0.2">
      <c r="A21" s="45" t="s">
        <v>55</v>
      </c>
      <c r="B21" s="45" t="s">
        <v>22</v>
      </c>
      <c r="C21" s="31" t="s">
        <v>4</v>
      </c>
      <c r="D21" s="49">
        <f>SUM(E21:J21)</f>
        <v>0</v>
      </c>
      <c r="E21" s="20">
        <v>0</v>
      </c>
      <c r="F21" s="20">
        <v>0</v>
      </c>
      <c r="G21" s="64">
        <v>0</v>
      </c>
      <c r="H21" s="50">
        <v>0</v>
      </c>
      <c r="I21" s="50">
        <v>0</v>
      </c>
      <c r="J21" s="50">
        <v>0</v>
      </c>
    </row>
    <row r="22" spans="1:10" s="28" customFormat="1" ht="73.2" customHeight="1" x14ac:dyDescent="0.2">
      <c r="A22" s="59" t="s">
        <v>58</v>
      </c>
      <c r="B22" s="45" t="s">
        <v>22</v>
      </c>
      <c r="C22" s="31" t="s">
        <v>4</v>
      </c>
      <c r="D22" s="50">
        <f>SUM(E22:J22)</f>
        <v>0</v>
      </c>
      <c r="E22" s="20">
        <v>0</v>
      </c>
      <c r="F22" s="20">
        <v>0</v>
      </c>
      <c r="G22" s="64">
        <v>0</v>
      </c>
      <c r="H22" s="50">
        <v>0</v>
      </c>
      <c r="I22" s="50">
        <v>0</v>
      </c>
      <c r="J22" s="50">
        <v>0</v>
      </c>
    </row>
    <row r="23" spans="1:10" s="28" customFormat="1" ht="84.6" customHeight="1" x14ac:dyDescent="0.2">
      <c r="A23" s="45" t="s">
        <v>57</v>
      </c>
      <c r="B23" s="45" t="s">
        <v>22</v>
      </c>
      <c r="C23" s="31" t="s">
        <v>4</v>
      </c>
      <c r="D23" s="50">
        <f t="shared" ref="D23:D24" si="9">SUM(E23:J23)</f>
        <v>0</v>
      </c>
      <c r="E23" s="50">
        <v>0</v>
      </c>
      <c r="F23" s="50">
        <v>0</v>
      </c>
      <c r="G23" s="81">
        <v>0</v>
      </c>
      <c r="H23" s="50">
        <v>0</v>
      </c>
      <c r="I23" s="60">
        <v>0</v>
      </c>
      <c r="J23" s="50">
        <v>0</v>
      </c>
    </row>
    <row r="24" spans="1:10" s="28" customFormat="1" ht="78.599999999999994" customHeight="1" x14ac:dyDescent="0.2">
      <c r="A24" s="59" t="s">
        <v>56</v>
      </c>
      <c r="B24" s="45" t="s">
        <v>22</v>
      </c>
      <c r="C24" s="31" t="s">
        <v>4</v>
      </c>
      <c r="D24" s="20">
        <f t="shared" si="9"/>
        <v>18300</v>
      </c>
      <c r="E24" s="50">
        <v>0</v>
      </c>
      <c r="F24" s="50">
        <v>0</v>
      </c>
      <c r="G24" s="64">
        <v>0</v>
      </c>
      <c r="H24" s="50">
        <v>6100</v>
      </c>
      <c r="I24" s="50">
        <v>6100</v>
      </c>
      <c r="J24" s="50">
        <v>6100</v>
      </c>
    </row>
    <row r="25" spans="1:10" s="28" customFormat="1" ht="106.5" customHeight="1" x14ac:dyDescent="0.2">
      <c r="A25" s="52" t="s">
        <v>103</v>
      </c>
      <c r="B25" s="228" t="s">
        <v>22</v>
      </c>
      <c r="C25" s="217" t="s">
        <v>4</v>
      </c>
      <c r="D25" s="46">
        <f>SUM(E25:J25)</f>
        <v>421595.62</v>
      </c>
      <c r="E25" s="47">
        <f>SUM(E26:E31)</f>
        <v>230432.25</v>
      </c>
      <c r="F25" s="48">
        <f>F26+F27+F28+F29+F30+F31</f>
        <v>191163.37</v>
      </c>
      <c r="G25" s="80">
        <v>0</v>
      </c>
      <c r="H25" s="46">
        <v>0</v>
      </c>
      <c r="I25" s="46">
        <v>0</v>
      </c>
      <c r="J25" s="47">
        <v>0</v>
      </c>
    </row>
    <row r="26" spans="1:10" s="28" customFormat="1" ht="62.4" customHeight="1" x14ac:dyDescent="0.2">
      <c r="A26" s="45" t="s">
        <v>7</v>
      </c>
      <c r="B26" s="229"/>
      <c r="C26" s="218"/>
      <c r="D26" s="49">
        <f t="shared" ref="D26:D31" si="10">SUM(E26:F26)</f>
        <v>198370.1</v>
      </c>
      <c r="E26" s="50">
        <v>76241.97</v>
      </c>
      <c r="F26" s="51">
        <v>122128.13</v>
      </c>
      <c r="G26" s="77">
        <v>0</v>
      </c>
      <c r="H26" s="20">
        <v>0</v>
      </c>
      <c r="I26" s="20">
        <v>0</v>
      </c>
      <c r="J26" s="20">
        <v>0</v>
      </c>
    </row>
    <row r="27" spans="1:10" s="28" customFormat="1" ht="60" customHeight="1" x14ac:dyDescent="0.2">
      <c r="A27" s="45" t="s">
        <v>52</v>
      </c>
      <c r="B27" s="229"/>
      <c r="C27" s="218"/>
      <c r="D27" s="61">
        <f t="shared" si="10"/>
        <v>75229</v>
      </c>
      <c r="E27" s="62">
        <v>40229</v>
      </c>
      <c r="F27" s="63">
        <v>35000</v>
      </c>
      <c r="G27" s="77">
        <v>0</v>
      </c>
      <c r="H27" s="20">
        <v>0</v>
      </c>
      <c r="I27" s="20">
        <v>0</v>
      </c>
      <c r="J27" s="20">
        <v>0</v>
      </c>
    </row>
    <row r="28" spans="1:10" s="28" customFormat="1" ht="81" customHeight="1" x14ac:dyDescent="0.2">
      <c r="A28" s="45" t="s">
        <v>8</v>
      </c>
      <c r="B28" s="229"/>
      <c r="C28" s="218"/>
      <c r="D28" s="49">
        <f t="shared" si="10"/>
        <v>30706.989999999998</v>
      </c>
      <c r="E28" s="50">
        <v>18760</v>
      </c>
      <c r="F28" s="64">
        <v>11946.99</v>
      </c>
      <c r="G28" s="77">
        <v>0</v>
      </c>
      <c r="H28" s="20">
        <v>0</v>
      </c>
      <c r="I28" s="20">
        <v>0</v>
      </c>
      <c r="J28" s="20">
        <v>0</v>
      </c>
    </row>
    <row r="29" spans="1:10" s="28" customFormat="1" ht="87.6" customHeight="1" x14ac:dyDescent="0.2">
      <c r="A29" s="59" t="s">
        <v>9</v>
      </c>
      <c r="B29" s="229"/>
      <c r="C29" s="218"/>
      <c r="D29" s="49">
        <f t="shared" si="10"/>
        <v>0</v>
      </c>
      <c r="E29" s="50">
        <v>0</v>
      </c>
      <c r="F29" s="64">
        <v>0</v>
      </c>
      <c r="G29" s="77">
        <v>0</v>
      </c>
      <c r="H29" s="20">
        <v>0</v>
      </c>
      <c r="I29" s="20">
        <v>0</v>
      </c>
      <c r="J29" s="20">
        <v>0</v>
      </c>
    </row>
    <row r="30" spans="1:10" s="28" customFormat="1" ht="77.400000000000006" customHeight="1" x14ac:dyDescent="0.2">
      <c r="A30" s="45" t="s">
        <v>10</v>
      </c>
      <c r="B30" s="229"/>
      <c r="C30" s="218"/>
      <c r="D30" s="49">
        <f t="shared" si="10"/>
        <v>2740</v>
      </c>
      <c r="E30" s="50">
        <v>2740</v>
      </c>
      <c r="F30" s="64">
        <v>0</v>
      </c>
      <c r="G30" s="77">
        <v>0</v>
      </c>
      <c r="H30" s="20">
        <v>0</v>
      </c>
      <c r="I30" s="20">
        <v>0</v>
      </c>
      <c r="J30" s="20">
        <v>0</v>
      </c>
    </row>
    <row r="31" spans="1:10" s="28" customFormat="1" ht="75.599999999999994" customHeight="1" x14ac:dyDescent="0.2">
      <c r="A31" s="59" t="s">
        <v>11</v>
      </c>
      <c r="B31" s="230"/>
      <c r="C31" s="219"/>
      <c r="D31" s="49">
        <f t="shared" si="10"/>
        <v>114549.53</v>
      </c>
      <c r="E31" s="50">
        <v>92461.28</v>
      </c>
      <c r="F31" s="64">
        <v>22088.25</v>
      </c>
      <c r="G31" s="77">
        <v>0</v>
      </c>
      <c r="H31" s="20">
        <v>0</v>
      </c>
      <c r="I31" s="20">
        <v>0</v>
      </c>
      <c r="J31" s="20">
        <v>0</v>
      </c>
    </row>
    <row r="32" spans="1:10" s="28" customFormat="1" ht="91.5" customHeight="1" x14ac:dyDescent="0.2">
      <c r="A32" s="70" t="s">
        <v>104</v>
      </c>
      <c r="B32" s="127" t="s">
        <v>22</v>
      </c>
      <c r="C32" s="65" t="s">
        <v>4</v>
      </c>
      <c r="D32" s="46">
        <f>SUM(E32:J32)</f>
        <v>65445</v>
      </c>
      <c r="E32" s="47">
        <v>0</v>
      </c>
      <c r="F32" s="47">
        <v>0</v>
      </c>
      <c r="G32" s="56">
        <v>13089</v>
      </c>
      <c r="H32" s="56">
        <v>17452</v>
      </c>
      <c r="I32" s="56">
        <v>17452</v>
      </c>
      <c r="J32" s="56">
        <v>17452</v>
      </c>
    </row>
    <row r="33" spans="1:10" s="28" customFormat="1" ht="92.25" customHeight="1" x14ac:dyDescent="0.2">
      <c r="A33" s="70" t="s">
        <v>105</v>
      </c>
      <c r="B33" s="127" t="s">
        <v>22</v>
      </c>
      <c r="C33" s="65" t="s">
        <v>4</v>
      </c>
      <c r="D33" s="46">
        <f>SUM(E33:J33)</f>
        <v>25089</v>
      </c>
      <c r="E33" s="47">
        <v>25089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</row>
    <row r="34" spans="1:10" s="28" customFormat="1" ht="31.95" customHeight="1" x14ac:dyDescent="0.2">
      <c r="A34" s="225" t="s">
        <v>106</v>
      </c>
      <c r="B34" s="208" t="s">
        <v>22</v>
      </c>
      <c r="C34" s="65" t="s">
        <v>42</v>
      </c>
      <c r="D34" s="46">
        <f>SUM(E34:J34)</f>
        <v>215073.33000000002</v>
      </c>
      <c r="E34" s="56">
        <v>0</v>
      </c>
      <c r="F34" s="56">
        <v>0</v>
      </c>
      <c r="G34" s="56">
        <f>SUM(G35:G36)</f>
        <v>215073.33000000002</v>
      </c>
      <c r="H34" s="56">
        <v>0</v>
      </c>
      <c r="I34" s="56">
        <v>0</v>
      </c>
      <c r="J34" s="56">
        <v>0</v>
      </c>
    </row>
    <row r="35" spans="1:10" s="28" customFormat="1" ht="21.6" customHeight="1" x14ac:dyDescent="0.2">
      <c r="A35" s="226"/>
      <c r="B35" s="209"/>
      <c r="C35" s="65" t="s">
        <v>4</v>
      </c>
      <c r="D35" s="49">
        <f>SUM(E35:J35)</f>
        <v>21507.33</v>
      </c>
      <c r="E35" s="64">
        <v>0</v>
      </c>
      <c r="F35" s="64">
        <v>0</v>
      </c>
      <c r="G35" s="81">
        <v>21507.33</v>
      </c>
      <c r="H35" s="64">
        <v>0</v>
      </c>
      <c r="I35" s="64">
        <v>0</v>
      </c>
      <c r="J35" s="64">
        <v>0</v>
      </c>
    </row>
    <row r="36" spans="1:10" s="28" customFormat="1" ht="23.4" customHeight="1" x14ac:dyDescent="0.2">
      <c r="A36" s="227"/>
      <c r="B36" s="210"/>
      <c r="C36" s="65" t="s">
        <v>71</v>
      </c>
      <c r="D36" s="49">
        <f>SUM(E36:J36)</f>
        <v>193566</v>
      </c>
      <c r="E36" s="64">
        <v>0</v>
      </c>
      <c r="F36" s="64">
        <v>0</v>
      </c>
      <c r="G36" s="81">
        <v>193566</v>
      </c>
      <c r="H36" s="64">
        <v>0</v>
      </c>
      <c r="I36" s="64">
        <v>0</v>
      </c>
      <c r="J36" s="64">
        <v>0</v>
      </c>
    </row>
    <row r="37" spans="1:10" s="28" customFormat="1" ht="120.75" customHeight="1" x14ac:dyDescent="0.2">
      <c r="A37" s="44" t="s">
        <v>29</v>
      </c>
      <c r="B37" s="44" t="s">
        <v>22</v>
      </c>
      <c r="C37" s="36" t="s">
        <v>4</v>
      </c>
      <c r="D37" s="66">
        <f t="shared" si="6"/>
        <v>594505.47</v>
      </c>
      <c r="E37" s="67">
        <f>E38+E39+E40+E44</f>
        <v>139272</v>
      </c>
      <c r="F37" s="68">
        <f>F38+F39+F40+F44</f>
        <v>106904.35</v>
      </c>
      <c r="G37" s="38">
        <f>SUM(G38+G39+G40+G44)</f>
        <v>97217.12</v>
      </c>
      <c r="H37" s="67">
        <f>H38+H40+H44+H39</f>
        <v>83704</v>
      </c>
      <c r="I37" s="69">
        <f>I38+I40+I44+I39</f>
        <v>83704</v>
      </c>
      <c r="J37" s="67">
        <f>J38+J40+J44+J39</f>
        <v>83704</v>
      </c>
    </row>
    <row r="38" spans="1:10" s="28" customFormat="1" ht="72" customHeight="1" x14ac:dyDescent="0.2">
      <c r="A38" s="52" t="s">
        <v>12</v>
      </c>
      <c r="B38" s="52" t="s">
        <v>22</v>
      </c>
      <c r="C38" s="53" t="s">
        <v>4</v>
      </c>
      <c r="D38" s="46">
        <f t="shared" si="6"/>
        <v>25596.04</v>
      </c>
      <c r="E38" s="47">
        <v>7094</v>
      </c>
      <c r="F38" s="56">
        <v>7094</v>
      </c>
      <c r="G38" s="56">
        <v>3908.04</v>
      </c>
      <c r="H38" s="47">
        <v>2500</v>
      </c>
      <c r="I38" s="47">
        <v>2500</v>
      </c>
      <c r="J38" s="47">
        <v>2500</v>
      </c>
    </row>
    <row r="39" spans="1:10" s="28" customFormat="1" ht="115.2" customHeight="1" x14ac:dyDescent="0.2">
      <c r="A39" s="52" t="s">
        <v>37</v>
      </c>
      <c r="B39" s="52" t="s">
        <v>22</v>
      </c>
      <c r="C39" s="53" t="s">
        <v>4</v>
      </c>
      <c r="D39" s="46">
        <f>E39+F39+G39+H39+I39+J39</f>
        <v>20000</v>
      </c>
      <c r="E39" s="47">
        <v>5500</v>
      </c>
      <c r="F39" s="56">
        <v>5500</v>
      </c>
      <c r="G39" s="56">
        <v>3000</v>
      </c>
      <c r="H39" s="47">
        <v>2000</v>
      </c>
      <c r="I39" s="47">
        <v>2000</v>
      </c>
      <c r="J39" s="47">
        <v>2000</v>
      </c>
    </row>
    <row r="40" spans="1:10" s="29" customFormat="1" ht="143.4" customHeight="1" x14ac:dyDescent="0.2">
      <c r="A40" s="70" t="s">
        <v>23</v>
      </c>
      <c r="B40" s="71" t="s">
        <v>22</v>
      </c>
      <c r="C40" s="220" t="s">
        <v>4</v>
      </c>
      <c r="D40" s="46">
        <f t="shared" si="6"/>
        <v>227254.77000000002</v>
      </c>
      <c r="E40" s="47">
        <f t="shared" ref="E40:F40" si="11">E41+E42</f>
        <v>51952</v>
      </c>
      <c r="F40" s="48">
        <f t="shared" si="11"/>
        <v>28763.77</v>
      </c>
      <c r="G40" s="80">
        <f>SUM(G41:G43)</f>
        <v>31705</v>
      </c>
      <c r="H40" s="47">
        <f>H41+H42+H43</f>
        <v>38278</v>
      </c>
      <c r="I40" s="47">
        <f>I41+I42+I43</f>
        <v>38278</v>
      </c>
      <c r="J40" s="47">
        <f t="shared" ref="J40" si="12">J41+J42+J43</f>
        <v>38278</v>
      </c>
    </row>
    <row r="41" spans="1:10" s="28" customFormat="1" ht="139.19999999999999" customHeight="1" x14ac:dyDescent="0.2">
      <c r="A41" s="45" t="s">
        <v>24</v>
      </c>
      <c r="B41" s="223"/>
      <c r="C41" s="221"/>
      <c r="D41" s="49">
        <f t="shared" si="6"/>
        <v>113438</v>
      </c>
      <c r="E41" s="50">
        <v>17452</v>
      </c>
      <c r="F41" s="64">
        <v>0</v>
      </c>
      <c r="G41" s="64">
        <v>17452</v>
      </c>
      <c r="H41" s="50">
        <v>26178</v>
      </c>
      <c r="I41" s="50">
        <v>26178</v>
      </c>
      <c r="J41" s="50">
        <v>26178</v>
      </c>
    </row>
    <row r="42" spans="1:10" s="28" customFormat="1" ht="132" customHeight="1" x14ac:dyDescent="0.2">
      <c r="A42" s="45" t="s">
        <v>25</v>
      </c>
      <c r="B42" s="223"/>
      <c r="C42" s="221"/>
      <c r="D42" s="49">
        <f t="shared" si="6"/>
        <v>98816.77</v>
      </c>
      <c r="E42" s="50">
        <v>34500</v>
      </c>
      <c r="F42" s="64">
        <v>28763.77</v>
      </c>
      <c r="G42" s="64">
        <v>14253</v>
      </c>
      <c r="H42" s="50">
        <v>7100</v>
      </c>
      <c r="I42" s="50">
        <v>7100</v>
      </c>
      <c r="J42" s="50">
        <v>7100</v>
      </c>
    </row>
    <row r="43" spans="1:10" s="28" customFormat="1" ht="74.400000000000006" customHeight="1" x14ac:dyDescent="0.2">
      <c r="A43" s="45" t="s">
        <v>61</v>
      </c>
      <c r="B43" s="224"/>
      <c r="C43" s="222"/>
      <c r="D43" s="49">
        <f>E43+F43+G43+H43+I43+J43</f>
        <v>15000</v>
      </c>
      <c r="E43" s="50">
        <v>0</v>
      </c>
      <c r="F43" s="50">
        <v>0</v>
      </c>
      <c r="G43" s="81">
        <v>0</v>
      </c>
      <c r="H43" s="49">
        <v>5000</v>
      </c>
      <c r="I43" s="49">
        <v>5000</v>
      </c>
      <c r="J43" s="50">
        <v>5000</v>
      </c>
    </row>
    <row r="44" spans="1:10" s="28" customFormat="1" ht="102.6" customHeight="1" x14ac:dyDescent="0.2">
      <c r="A44" s="73" t="s">
        <v>26</v>
      </c>
      <c r="B44" s="71" t="s">
        <v>22</v>
      </c>
      <c r="C44" s="211" t="s">
        <v>4</v>
      </c>
      <c r="D44" s="46">
        <f>E44+F44+G44+H44+I44+J44</f>
        <v>321654.66000000003</v>
      </c>
      <c r="E44" s="47">
        <f t="shared" ref="E44:J44" si="13">E45+E46</f>
        <v>74726</v>
      </c>
      <c r="F44" s="48">
        <f t="shared" si="13"/>
        <v>65546.58</v>
      </c>
      <c r="G44" s="80">
        <f t="shared" si="13"/>
        <v>58604.08</v>
      </c>
      <c r="H44" s="47">
        <f t="shared" si="13"/>
        <v>40926</v>
      </c>
      <c r="I44" s="72">
        <f t="shared" si="13"/>
        <v>40926</v>
      </c>
      <c r="J44" s="47">
        <f t="shared" si="13"/>
        <v>40926</v>
      </c>
    </row>
    <row r="45" spans="1:10" s="28" customFormat="1" ht="81" customHeight="1" x14ac:dyDescent="0.2">
      <c r="A45" s="45" t="s">
        <v>27</v>
      </c>
      <c r="B45" s="74"/>
      <c r="C45" s="212"/>
      <c r="D45" s="49">
        <f>E45+F45+G45+H45+I45+J45</f>
        <v>278024.66000000003</v>
      </c>
      <c r="E45" s="50">
        <v>66000</v>
      </c>
      <c r="F45" s="64">
        <v>65546.58</v>
      </c>
      <c r="G45" s="64">
        <v>49878.080000000002</v>
      </c>
      <c r="H45" s="50">
        <v>32200</v>
      </c>
      <c r="I45" s="50">
        <v>32200</v>
      </c>
      <c r="J45" s="50">
        <v>32200</v>
      </c>
    </row>
    <row r="46" spans="1:10" s="28" customFormat="1" ht="80.400000000000006" customHeight="1" x14ac:dyDescent="0.2">
      <c r="A46" s="45" t="s">
        <v>28</v>
      </c>
      <c r="B46" s="75"/>
      <c r="C46" s="213"/>
      <c r="D46" s="49">
        <f>E46+F46+G46+H46+I46+J46</f>
        <v>43630</v>
      </c>
      <c r="E46" s="50">
        <v>8726</v>
      </c>
      <c r="F46" s="51">
        <v>0</v>
      </c>
      <c r="G46" s="81">
        <v>8726</v>
      </c>
      <c r="H46" s="50">
        <v>8726</v>
      </c>
      <c r="I46" s="60">
        <v>8726</v>
      </c>
      <c r="J46" s="50">
        <v>8726</v>
      </c>
    </row>
    <row r="47" spans="1:10" s="28" customFormat="1" ht="91.2" customHeight="1" x14ac:dyDescent="0.2">
      <c r="A47" s="44" t="s">
        <v>64</v>
      </c>
      <c r="B47" s="76" t="s">
        <v>22</v>
      </c>
      <c r="C47" s="211" t="s">
        <v>4</v>
      </c>
      <c r="D47" s="66">
        <f>SUM(D48:D50)</f>
        <v>63328.479999999996</v>
      </c>
      <c r="E47" s="67">
        <v>0</v>
      </c>
      <c r="F47" s="67">
        <v>0</v>
      </c>
      <c r="G47" s="38">
        <f>SUM(G48:G50)</f>
        <v>20838</v>
      </c>
      <c r="H47" s="67">
        <f>SUM(H48:H50)</f>
        <v>14002.48</v>
      </c>
      <c r="I47" s="69">
        <f>SUM(I48:I50)</f>
        <v>14244</v>
      </c>
      <c r="J47" s="67">
        <f>SUM(J48:J50)</f>
        <v>14244</v>
      </c>
    </row>
    <row r="48" spans="1:10" s="28" customFormat="1" ht="90" customHeight="1" x14ac:dyDescent="0.2">
      <c r="A48" s="52" t="s">
        <v>39</v>
      </c>
      <c r="B48" s="45" t="s">
        <v>22</v>
      </c>
      <c r="C48" s="212"/>
      <c r="D48" s="49">
        <f t="shared" ref="D48:D50" si="14">SUM(E48:J48)</f>
        <v>28350</v>
      </c>
      <c r="E48" s="50">
        <v>0</v>
      </c>
      <c r="F48" s="50">
        <v>0</v>
      </c>
      <c r="G48" s="81">
        <v>6000</v>
      </c>
      <c r="H48" s="49">
        <v>7450</v>
      </c>
      <c r="I48" s="49">
        <v>7450</v>
      </c>
      <c r="J48" s="50">
        <v>7450</v>
      </c>
    </row>
    <row r="49" spans="1:10" s="28" customFormat="1" ht="76.95" customHeight="1" x14ac:dyDescent="0.2">
      <c r="A49" s="52" t="s">
        <v>40</v>
      </c>
      <c r="B49" s="45" t="s">
        <v>22</v>
      </c>
      <c r="C49" s="212"/>
      <c r="D49" s="49">
        <f t="shared" si="14"/>
        <v>30588</v>
      </c>
      <c r="E49" s="50">
        <v>0</v>
      </c>
      <c r="F49" s="50">
        <v>0</v>
      </c>
      <c r="G49" s="81">
        <v>14838</v>
      </c>
      <c r="H49" s="49">
        <v>5250</v>
      </c>
      <c r="I49" s="49">
        <v>5250</v>
      </c>
      <c r="J49" s="50">
        <v>5250</v>
      </c>
    </row>
    <row r="50" spans="1:10" s="28" customFormat="1" ht="70.95" customHeight="1" x14ac:dyDescent="0.2">
      <c r="A50" s="139" t="s">
        <v>41</v>
      </c>
      <c r="B50" s="45" t="s">
        <v>22</v>
      </c>
      <c r="C50" s="213"/>
      <c r="D50" s="49">
        <f t="shared" si="14"/>
        <v>4390.4799999999996</v>
      </c>
      <c r="E50" s="50">
        <v>0</v>
      </c>
      <c r="F50" s="50">
        <v>0</v>
      </c>
      <c r="G50" s="83">
        <v>0</v>
      </c>
      <c r="H50" s="84">
        <v>1302.48</v>
      </c>
      <c r="I50" s="84">
        <v>1544</v>
      </c>
      <c r="J50" s="84">
        <v>1544</v>
      </c>
    </row>
    <row r="51" spans="1:10" s="28" customFormat="1" ht="29.4" customHeight="1" x14ac:dyDescent="0.2">
      <c r="A51" s="214" t="s">
        <v>63</v>
      </c>
      <c r="B51" s="208" t="s">
        <v>50</v>
      </c>
      <c r="C51" s="94" t="s">
        <v>42</v>
      </c>
      <c r="D51" s="95">
        <f>SUM(E51:J51)</f>
        <v>30087099.77</v>
      </c>
      <c r="E51" s="95">
        <f>SUM(E52:E54)</f>
        <v>0</v>
      </c>
      <c r="F51" s="96">
        <f t="shared" ref="F51" si="15">SUM(F52:F54)</f>
        <v>0</v>
      </c>
      <c r="G51" s="96">
        <f>G52+G53+G54</f>
        <v>16878768.140000001</v>
      </c>
      <c r="H51" s="95">
        <f>SUM(H52:H54)</f>
        <v>5596331.6299999999</v>
      </c>
      <c r="I51" s="95">
        <f>SUM(I52:I54)</f>
        <v>3806000</v>
      </c>
      <c r="J51" s="95">
        <f>SUM(J52:J54)</f>
        <v>3806000</v>
      </c>
    </row>
    <row r="52" spans="1:10" s="28" customFormat="1" ht="20.399999999999999" customHeight="1" x14ac:dyDescent="0.2">
      <c r="A52" s="215"/>
      <c r="B52" s="209"/>
      <c r="C52" s="94" t="s">
        <v>4</v>
      </c>
      <c r="D52" s="95">
        <f>SUM(E52:J52)</f>
        <v>17792148.899999999</v>
      </c>
      <c r="E52" s="95">
        <f>E56+E60</f>
        <v>0</v>
      </c>
      <c r="F52" s="96">
        <f t="shared" ref="F52:J52" si="16">F56+F60</f>
        <v>0</v>
      </c>
      <c r="G52" s="96">
        <f>G56+G60</f>
        <v>4583817.2700000005</v>
      </c>
      <c r="H52" s="95">
        <f t="shared" si="16"/>
        <v>5596331.6299999999</v>
      </c>
      <c r="I52" s="95">
        <f t="shared" si="16"/>
        <v>3806000</v>
      </c>
      <c r="J52" s="95">
        <f t="shared" si="16"/>
        <v>3806000</v>
      </c>
    </row>
    <row r="53" spans="1:10" s="28" customFormat="1" ht="20.399999999999999" customHeight="1" x14ac:dyDescent="0.2">
      <c r="A53" s="215"/>
      <c r="B53" s="209"/>
      <c r="C53" s="94" t="s">
        <v>43</v>
      </c>
      <c r="D53" s="95">
        <f>E53+F53+G53+H53+I53+J53</f>
        <v>7758246.4699999997</v>
      </c>
      <c r="E53" s="95">
        <f>E57+E61</f>
        <v>0</v>
      </c>
      <c r="F53" s="96">
        <f t="shared" ref="F53:J53" si="17">F57+F61</f>
        <v>0</v>
      </c>
      <c r="G53" s="96">
        <f>G57+G61+G65</f>
        <v>7758246.4699999997</v>
      </c>
      <c r="H53" s="95">
        <f t="shared" si="17"/>
        <v>0</v>
      </c>
      <c r="I53" s="95">
        <f t="shared" si="17"/>
        <v>0</v>
      </c>
      <c r="J53" s="95">
        <f t="shared" si="17"/>
        <v>0</v>
      </c>
    </row>
    <row r="54" spans="1:10" s="28" customFormat="1" ht="43.95" customHeight="1" x14ac:dyDescent="0.2">
      <c r="A54" s="216"/>
      <c r="B54" s="210"/>
      <c r="C54" s="94" t="s">
        <v>44</v>
      </c>
      <c r="D54" s="95">
        <f>SUM(E54:J54)</f>
        <v>4536704.4000000004</v>
      </c>
      <c r="E54" s="95">
        <f>E58+E62</f>
        <v>0</v>
      </c>
      <c r="F54" s="96">
        <f t="shared" ref="F54:J54" si="18">F58+F62</f>
        <v>0</v>
      </c>
      <c r="G54" s="96">
        <f t="shared" si="18"/>
        <v>4536704.4000000004</v>
      </c>
      <c r="H54" s="95">
        <f t="shared" si="18"/>
        <v>0</v>
      </c>
      <c r="I54" s="95">
        <f t="shared" si="18"/>
        <v>0</v>
      </c>
      <c r="J54" s="95">
        <f t="shared" si="18"/>
        <v>0</v>
      </c>
    </row>
    <row r="55" spans="1:10" s="28" customFormat="1" ht="30.75" customHeight="1" x14ac:dyDescent="0.2">
      <c r="A55" s="202" t="s">
        <v>51</v>
      </c>
      <c r="B55" s="205" t="s">
        <v>50</v>
      </c>
      <c r="C55" s="128" t="s">
        <v>42</v>
      </c>
      <c r="D55" s="84">
        <f>E55+F55+G55+H55+I55+J55</f>
        <v>29756406.050000001</v>
      </c>
      <c r="E55" s="84">
        <f t="shared" ref="E55:F55" si="19">E56+E57+E58</f>
        <v>0</v>
      </c>
      <c r="F55" s="83">
        <f t="shared" si="19"/>
        <v>0</v>
      </c>
      <c r="G55" s="83">
        <f>G56+G57+G58</f>
        <v>16548074.42</v>
      </c>
      <c r="H55" s="84">
        <f t="shared" ref="H55:J55" si="20">H56+H57+H58</f>
        <v>5596331.6299999999</v>
      </c>
      <c r="I55" s="84">
        <f t="shared" si="20"/>
        <v>3806000</v>
      </c>
      <c r="J55" s="84">
        <f t="shared" si="20"/>
        <v>3806000</v>
      </c>
    </row>
    <row r="56" spans="1:10" s="28" customFormat="1" ht="30.75" customHeight="1" x14ac:dyDescent="0.25">
      <c r="A56" s="203"/>
      <c r="B56" s="206"/>
      <c r="C56" s="128" t="s">
        <v>4</v>
      </c>
      <c r="D56" s="84">
        <f>E56+F56+G56+H56+I56+J56</f>
        <v>17792148.899999999</v>
      </c>
      <c r="E56" s="85">
        <v>0</v>
      </c>
      <c r="F56" s="85">
        <v>0</v>
      </c>
      <c r="G56" s="83">
        <f>4583816.36+0.91</f>
        <v>4583817.2700000005</v>
      </c>
      <c r="H56" s="84">
        <v>5596331.6299999999</v>
      </c>
      <c r="I56" s="84">
        <v>3806000</v>
      </c>
      <c r="J56" s="84">
        <v>3806000</v>
      </c>
    </row>
    <row r="57" spans="1:10" s="28" customFormat="1" ht="30.75" customHeight="1" x14ac:dyDescent="0.25">
      <c r="A57" s="203"/>
      <c r="B57" s="206"/>
      <c r="C57" s="128" t="s">
        <v>43</v>
      </c>
      <c r="D57" s="84">
        <f>E57+F57+G57+H57+I57+J57</f>
        <v>7427552.75</v>
      </c>
      <c r="E57" s="85">
        <v>0</v>
      </c>
      <c r="F57" s="85">
        <v>0</v>
      </c>
      <c r="G57" s="83">
        <v>7427552.75</v>
      </c>
      <c r="H57" s="84">
        <v>0</v>
      </c>
      <c r="I57" s="84">
        <v>0</v>
      </c>
      <c r="J57" s="84">
        <v>0</v>
      </c>
    </row>
    <row r="58" spans="1:10" s="28" customFormat="1" ht="30.75" customHeight="1" x14ac:dyDescent="0.25">
      <c r="A58" s="203"/>
      <c r="B58" s="206"/>
      <c r="C58" s="78" t="s">
        <v>44</v>
      </c>
      <c r="D58" s="86">
        <f>SUM(E58:J58)</f>
        <v>4536704.4000000004</v>
      </c>
      <c r="E58" s="85">
        <v>0</v>
      </c>
      <c r="F58" s="85">
        <v>0</v>
      </c>
      <c r="G58" s="87">
        <v>4536704.4000000004</v>
      </c>
      <c r="H58" s="86">
        <v>0</v>
      </c>
      <c r="I58" s="86">
        <v>0</v>
      </c>
      <c r="J58" s="86">
        <v>0</v>
      </c>
    </row>
    <row r="59" spans="1:10" s="28" customFormat="1" ht="30.6" customHeight="1" x14ac:dyDescent="0.2">
      <c r="A59" s="202" t="s">
        <v>62</v>
      </c>
      <c r="B59" s="205" t="s">
        <v>50</v>
      </c>
      <c r="C59" s="78" t="s">
        <v>42</v>
      </c>
      <c r="D59" s="20">
        <f t="shared" ref="D59:D61" si="21">E59+F59+G59+H59+I59+J59</f>
        <v>0</v>
      </c>
      <c r="E59" s="20">
        <v>0</v>
      </c>
      <c r="F59" s="20">
        <v>0</v>
      </c>
      <c r="G59" s="77">
        <f t="shared" ref="G59:J59" si="22">G60+G61+G62</f>
        <v>0</v>
      </c>
      <c r="H59" s="20">
        <f t="shared" si="22"/>
        <v>0</v>
      </c>
      <c r="I59" s="20">
        <f t="shared" si="22"/>
        <v>0</v>
      </c>
      <c r="J59" s="20">
        <f t="shared" si="22"/>
        <v>0</v>
      </c>
    </row>
    <row r="60" spans="1:10" s="28" customFormat="1" ht="24.6" customHeight="1" x14ac:dyDescent="0.2">
      <c r="A60" s="203"/>
      <c r="B60" s="206"/>
      <c r="C60" s="128" t="s">
        <v>4</v>
      </c>
      <c r="D60" s="20">
        <f t="shared" si="21"/>
        <v>0</v>
      </c>
      <c r="E60" s="20">
        <v>0</v>
      </c>
      <c r="F60" s="20">
        <v>0</v>
      </c>
      <c r="G60" s="77">
        <f>G61+G62+G67</f>
        <v>0</v>
      </c>
      <c r="H60" s="20">
        <f>H61+H62+H67</f>
        <v>0</v>
      </c>
      <c r="I60" s="20">
        <f>I61+I62+I67</f>
        <v>0</v>
      </c>
      <c r="J60" s="20">
        <f>J61+J62+J67</f>
        <v>0</v>
      </c>
    </row>
    <row r="61" spans="1:10" s="28" customFormat="1" ht="39" customHeight="1" x14ac:dyDescent="0.2">
      <c r="A61" s="203"/>
      <c r="B61" s="206"/>
      <c r="C61" s="128" t="s">
        <v>43</v>
      </c>
      <c r="D61" s="20">
        <f t="shared" si="21"/>
        <v>0</v>
      </c>
      <c r="E61" s="20">
        <v>0</v>
      </c>
      <c r="F61" s="20">
        <v>0</v>
      </c>
      <c r="G61" s="77">
        <f>G62+G67+G68</f>
        <v>0</v>
      </c>
      <c r="H61" s="20">
        <f>H62+H67+H68</f>
        <v>0</v>
      </c>
      <c r="I61" s="20">
        <f>I62+I67+I68</f>
        <v>0</v>
      </c>
      <c r="J61" s="20">
        <f>J62+J67+J68</f>
        <v>0</v>
      </c>
    </row>
    <row r="62" spans="1:10" s="28" customFormat="1" ht="64.95" customHeight="1" x14ac:dyDescent="0.2">
      <c r="A62" s="204"/>
      <c r="B62" s="207"/>
      <c r="C62" s="128" t="s">
        <v>44</v>
      </c>
      <c r="D62" s="20">
        <f t="shared" ref="D62:D64" si="23">E62+F62+G62+H62+I62+J62</f>
        <v>0</v>
      </c>
      <c r="E62" s="20">
        <v>0</v>
      </c>
      <c r="F62" s="20">
        <v>0</v>
      </c>
      <c r="G62" s="77">
        <f>G67+G68+G69</f>
        <v>0</v>
      </c>
      <c r="H62" s="20">
        <f>H67+H68+H69</f>
        <v>0</v>
      </c>
      <c r="I62" s="20">
        <f>I67+I68+I69</f>
        <v>0</v>
      </c>
      <c r="J62" s="20">
        <f>J67+J68+J69</f>
        <v>0</v>
      </c>
    </row>
    <row r="63" spans="1:10" s="28" customFormat="1" ht="38.4" customHeight="1" x14ac:dyDescent="0.2">
      <c r="A63" s="202" t="s">
        <v>74</v>
      </c>
      <c r="B63" s="205" t="s">
        <v>50</v>
      </c>
      <c r="C63" s="78" t="s">
        <v>42</v>
      </c>
      <c r="D63" s="84">
        <f>D64+D66+D65</f>
        <v>330693.71999999997</v>
      </c>
      <c r="E63" s="84">
        <v>0</v>
      </c>
      <c r="F63" s="84">
        <v>0</v>
      </c>
      <c r="G63" s="83">
        <f>G64+G65+G66</f>
        <v>330693.71999999997</v>
      </c>
      <c r="H63" s="84">
        <f t="shared" ref="H63:J63" si="24">H64+H65+H66</f>
        <v>0</v>
      </c>
      <c r="I63" s="84">
        <f t="shared" si="24"/>
        <v>0</v>
      </c>
      <c r="J63" s="84">
        <f t="shared" si="24"/>
        <v>0</v>
      </c>
    </row>
    <row r="64" spans="1:10" x14ac:dyDescent="0.3">
      <c r="A64" s="203"/>
      <c r="B64" s="206"/>
      <c r="C64" s="128" t="s">
        <v>4</v>
      </c>
      <c r="D64" s="84">
        <f t="shared" si="23"/>
        <v>0</v>
      </c>
      <c r="E64" s="84">
        <v>0</v>
      </c>
      <c r="F64" s="84">
        <v>0</v>
      </c>
      <c r="G64" s="83">
        <v>0</v>
      </c>
      <c r="H64" s="84">
        <f>H65+H66+H71</f>
        <v>0</v>
      </c>
      <c r="I64" s="84">
        <f>I65+I66+I71</f>
        <v>0</v>
      </c>
      <c r="J64" s="84">
        <f>J65+J66+J71</f>
        <v>0</v>
      </c>
    </row>
    <row r="65" spans="1:10" x14ac:dyDescent="0.3">
      <c r="A65" s="203"/>
      <c r="B65" s="206"/>
      <c r="C65" s="128" t="s">
        <v>43</v>
      </c>
      <c r="D65" s="84">
        <f>E65+F65+G65+H65+I65+J65</f>
        <v>330693.71999999997</v>
      </c>
      <c r="E65" s="84">
        <v>0</v>
      </c>
      <c r="F65" s="84">
        <v>0</v>
      </c>
      <c r="G65" s="83">
        <v>330693.71999999997</v>
      </c>
      <c r="H65" s="84">
        <f>H66+H71+H72</f>
        <v>0</v>
      </c>
      <c r="I65" s="84">
        <f>I66+I71+I72</f>
        <v>0</v>
      </c>
      <c r="J65" s="84">
        <f>J66+J71+J72</f>
        <v>0</v>
      </c>
    </row>
    <row r="66" spans="1:10" ht="22.5" customHeight="1" x14ac:dyDescent="0.3">
      <c r="A66" s="204"/>
      <c r="B66" s="207"/>
      <c r="C66" s="128" t="s">
        <v>44</v>
      </c>
      <c r="D66" s="84">
        <f t="shared" ref="D66" si="25">E66+F66+G66+H66+I66+J66</f>
        <v>0</v>
      </c>
      <c r="E66" s="84">
        <v>0</v>
      </c>
      <c r="F66" s="84">
        <v>0</v>
      </c>
      <c r="G66" s="83">
        <f>G71+G72+G73</f>
        <v>0</v>
      </c>
      <c r="H66" s="84">
        <f>H71+H72+H73</f>
        <v>0</v>
      </c>
      <c r="I66" s="84">
        <f>I71+I72+I73</f>
        <v>0</v>
      </c>
      <c r="J66" s="84">
        <f>J71+J72+J73</f>
        <v>0</v>
      </c>
    </row>
    <row r="67" spans="1:10" x14ac:dyDescent="0.3">
      <c r="A67" s="201" t="s">
        <v>69</v>
      </c>
      <c r="B67" s="201"/>
      <c r="C67" s="201"/>
      <c r="D67" s="201"/>
      <c r="E67" s="201"/>
      <c r="F67" s="201"/>
      <c r="G67" s="201"/>
      <c r="H67" s="201"/>
      <c r="I67" s="201"/>
      <c r="J67" s="201"/>
    </row>
    <row r="68" spans="1:10" x14ac:dyDescent="0.3">
      <c r="A68" s="201"/>
      <c r="B68" s="201"/>
      <c r="C68" s="201"/>
      <c r="D68" s="201"/>
      <c r="E68" s="201"/>
      <c r="F68" s="201"/>
      <c r="G68" s="201"/>
      <c r="H68" s="201"/>
      <c r="I68" s="201"/>
      <c r="J68" s="201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0866141732283472" right="0.55118110236220474" top="0.74803149606299213" bottom="0.74803149606299213" header="0.31496062992125984" footer="0.31496062992125984"/>
  <pageSetup paperSize="9" scale="69" fitToHeight="0" orientation="landscape" r:id="rId1"/>
  <headerFoot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(2)</vt:lpstr>
      <vt:lpstr>Ресурсное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2021-12-29T08:53:10Z</cp:lastPrinted>
  <dcterms:created xsi:type="dcterms:W3CDTF">2017-10-02T06:41:49Z</dcterms:created>
  <dcterms:modified xsi:type="dcterms:W3CDTF">2022-01-18T06:14:57Z</dcterms:modified>
</cp:coreProperties>
</file>