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. №1865-па от 15.09.2021\"/>
    </mc:Choice>
  </mc:AlternateContent>
  <bookViews>
    <workbookView xWindow="-120" yWindow="-120" windowWidth="20730" windowHeight="11160"/>
  </bookViews>
  <sheets>
    <sheet name="Ресурсное" sheetId="1" r:id="rId1"/>
  </sheets>
  <calcPr calcId="162913"/>
</workbook>
</file>

<file path=xl/calcChain.xml><?xml version="1.0" encoding="utf-8"?>
<calcChain xmlns="http://schemas.openxmlformats.org/spreadsheetml/2006/main">
  <c r="D9" i="1" l="1"/>
  <c r="D8" i="1"/>
  <c r="G47" i="1"/>
  <c r="D51" i="1"/>
  <c r="G51" i="1"/>
  <c r="D53" i="1"/>
  <c r="G53" i="1"/>
  <c r="D63" i="1"/>
  <c r="D65" i="1"/>
  <c r="G63" i="1"/>
  <c r="J66" i="1"/>
  <c r="I66" i="1"/>
  <c r="I65" i="1" s="1"/>
  <c r="I64" i="1" s="1"/>
  <c r="I63" i="1" s="1"/>
  <c r="H66" i="1"/>
  <c r="G66" i="1"/>
  <c r="D66" i="1" s="1"/>
  <c r="J65" i="1"/>
  <c r="J64" i="1" s="1"/>
  <c r="J63" i="1" s="1"/>
  <c r="H65" i="1"/>
  <c r="H64" i="1" s="1"/>
  <c r="H63" i="1" s="1"/>
  <c r="G14" i="1" l="1"/>
  <c r="D36" i="1"/>
  <c r="D35" i="1"/>
  <c r="G34" i="1"/>
  <c r="D33" i="1"/>
  <c r="D32" i="1" l="1"/>
  <c r="D64" i="1" l="1"/>
  <c r="G62" i="1"/>
  <c r="H62" i="1"/>
  <c r="I62" i="1"/>
  <c r="J62" i="1"/>
  <c r="D62" i="1" l="1"/>
  <c r="G61" i="1"/>
  <c r="G60" i="1" s="1"/>
  <c r="G52" i="1" s="1"/>
  <c r="J61" i="1"/>
  <c r="J60" i="1" s="1"/>
  <c r="I61" i="1"/>
  <c r="I60" i="1" s="1"/>
  <c r="H61" i="1"/>
  <c r="H60" i="1" s="1"/>
  <c r="D34" i="1" l="1"/>
  <c r="F54" i="1" l="1"/>
  <c r="G54" i="1"/>
  <c r="H54" i="1"/>
  <c r="I54" i="1"/>
  <c r="J54" i="1"/>
  <c r="E54" i="1"/>
  <c r="F53" i="1"/>
  <c r="H53" i="1"/>
  <c r="I53" i="1"/>
  <c r="J53" i="1"/>
  <c r="E53" i="1"/>
  <c r="F52" i="1"/>
  <c r="F51" i="1" s="1"/>
  <c r="H52" i="1"/>
  <c r="I52" i="1"/>
  <c r="J52" i="1"/>
  <c r="E52" i="1"/>
  <c r="G59" i="1"/>
  <c r="H59" i="1"/>
  <c r="I59" i="1"/>
  <c r="J59" i="1"/>
  <c r="D61" i="1"/>
  <c r="D60" i="1"/>
  <c r="E55" i="1"/>
  <c r="F55" i="1"/>
  <c r="H55" i="1"/>
  <c r="I55" i="1"/>
  <c r="J55" i="1"/>
  <c r="G55" i="1"/>
  <c r="E51" i="1" l="1"/>
  <c r="G10" i="1"/>
  <c r="D59" i="1"/>
  <c r="D55" i="1"/>
  <c r="H18" i="1"/>
  <c r="H13" i="1" s="1"/>
  <c r="I18" i="1"/>
  <c r="I13" i="1" s="1"/>
  <c r="J18" i="1"/>
  <c r="G18" i="1"/>
  <c r="I12" i="1" l="1"/>
  <c r="H12" i="1"/>
  <c r="D26" i="1" l="1"/>
  <c r="D27" i="1"/>
  <c r="D29" i="1"/>
  <c r="D30" i="1"/>
  <c r="D31" i="1"/>
  <c r="D28" i="1"/>
  <c r="D21" i="1"/>
  <c r="D22" i="1"/>
  <c r="D23" i="1"/>
  <c r="D24" i="1"/>
  <c r="D19" i="1"/>
  <c r="E25" i="1" l="1"/>
  <c r="D20" i="1"/>
  <c r="D18" i="1" l="1"/>
  <c r="I40" i="1" l="1"/>
  <c r="J40" i="1"/>
  <c r="H40" i="1"/>
  <c r="G40" i="1"/>
  <c r="J15" i="1"/>
  <c r="J13" i="1" s="1"/>
  <c r="J12" i="1" l="1"/>
  <c r="F15" i="1"/>
  <c r="G15" i="1"/>
  <c r="G13" i="1" s="1"/>
  <c r="J51" i="1"/>
  <c r="I51" i="1"/>
  <c r="H51" i="1"/>
  <c r="D58" i="1"/>
  <c r="D54" i="1"/>
  <c r="G12" i="1" l="1"/>
  <c r="D17" i="1"/>
  <c r="F10" i="1"/>
  <c r="G11" i="1"/>
  <c r="H11" i="1"/>
  <c r="I11" i="1"/>
  <c r="J11" i="1"/>
  <c r="H10" i="1"/>
  <c r="I10" i="1"/>
  <c r="J10" i="1"/>
  <c r="F11" i="1"/>
  <c r="E11" i="1"/>
  <c r="E10" i="1"/>
  <c r="J47" i="1"/>
  <c r="I47" i="1"/>
  <c r="H47" i="1"/>
  <c r="D48" i="1"/>
  <c r="D49" i="1"/>
  <c r="D50" i="1"/>
  <c r="D43" i="1"/>
  <c r="D11" i="1" l="1"/>
  <c r="D52" i="1"/>
  <c r="D10" i="1"/>
  <c r="D47" i="1"/>
  <c r="D57" i="1" l="1"/>
  <c r="D56" i="1"/>
  <c r="E15" i="1" l="1"/>
  <c r="E13" i="1" s="1"/>
  <c r="F25" i="1"/>
  <c r="F13" i="1" s="1"/>
  <c r="D39" i="1"/>
  <c r="J44" i="1"/>
  <c r="I44" i="1"/>
  <c r="H44" i="1"/>
  <c r="G44" i="1"/>
  <c r="G37" i="1" s="1"/>
  <c r="G9" i="1" s="1"/>
  <c r="G8" i="1" s="1"/>
  <c r="F44" i="1"/>
  <c r="F40" i="1"/>
  <c r="E40" i="1"/>
  <c r="E44" i="1"/>
  <c r="F12" i="1" l="1"/>
  <c r="E12" i="1"/>
  <c r="D12" i="1" s="1"/>
  <c r="D13" i="1"/>
  <c r="D25" i="1"/>
  <c r="J37" i="1"/>
  <c r="J9" i="1" s="1"/>
  <c r="H37" i="1"/>
  <c r="H9" i="1" s="1"/>
  <c r="F37" i="1"/>
  <c r="F9" i="1" s="1"/>
  <c r="I37" i="1"/>
  <c r="I9" i="1" s="1"/>
  <c r="H8" i="1" l="1"/>
  <c r="D14" i="1"/>
  <c r="D16" i="1"/>
  <c r="D38" i="1"/>
  <c r="D42" i="1"/>
  <c r="D41" i="1"/>
  <c r="D44" i="1"/>
  <c r="D45" i="1"/>
  <c r="D46" i="1"/>
  <c r="E37" i="1"/>
  <c r="E9" i="1" s="1"/>
  <c r="E8" i="1" l="1"/>
  <c r="J8" i="1"/>
  <c r="I8" i="1"/>
  <c r="D40" i="1"/>
  <c r="D37" i="1" l="1"/>
  <c r="D15" i="1" l="1"/>
  <c r="F8" i="1" l="1"/>
</calcChain>
</file>

<file path=xl/sharedStrings.xml><?xml version="1.0" encoding="utf-8"?>
<sst xmlns="http://schemas.openxmlformats.org/spreadsheetml/2006/main" count="128" uniqueCount="61">
  <si>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</si>
  <si>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</si>
  <si>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</si>
  <si>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</si>
  <si>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Местный бюджет</t>
  </si>
  <si>
    <t>Основное мероприятие 1.1 «Содействие профессиональной ориентации молодежи»</t>
  </si>
  <si>
    <t>Основное мероприятие 1.3 «Создание условий для содержательного досуга, развития эстетического воспитания и молодежного творчества»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</si>
  <si>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</si>
  <si>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</si>
  <si>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</si>
  <si>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</si>
  <si>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</si>
  <si>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</si>
  <si>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</si>
  <si>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</si>
  <si>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Подпрограмма 1 "Молодежь города Усолье-Сибирское"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</si>
  <si>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</si>
  <si>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</si>
  <si>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</si>
  <si>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</si>
  <si>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</si>
  <si>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</si>
  <si>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</si>
  <si>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</si>
  <si>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</si>
  <si>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</si>
  <si>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</si>
  <si>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</si>
  <si>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</si>
  <si>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</si>
  <si>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</si>
  <si>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</si>
  <si>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</si>
  <si>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</si>
  <si>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</si>
  <si>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</si>
  <si>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</si>
  <si>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Мероприятие 1.2.2 «Поддержка талантливой молодежи города»</t>
  </si>
  <si>
    <t>Основное мероприятие 1.2.
 «Проведение городских мероприятий по вопросам гражданского, патриотического и духовно-нравственного воспитания»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</si>
  <si>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</si>
  <si>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</si>
  <si>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 xml:space="preserve">Отдел спорта и молодежной политики управления по социально-культурным вопросам администрации города 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</si>
  <si>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</si>
  <si>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</si>
  <si>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Основное мероприятие 1.2 «Создание условий для содержательного досуга, развития эстетического воспитания и молодежного творчества»</t>
  </si>
  <si>
    <t>Мероприятие 1.2.1 «Организация праздников, семинаров, форумов, конкурсов для творческой молодежи»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</si>
  <si>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</si>
  <si>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</si>
  <si>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Мероприятие 1.2.5 «Участие депутатов Молодежного парламента при Думе города Усолье-Сибирское в летней городской спартакиаде»</t>
  </si>
  <si>
    <t>Мероприятие 1.2.4 «Проведение торжественной церемонии посвящения в депутаты Молодежного парламента при Думе города Усолье-Сибирское»</t>
  </si>
  <si>
    <t>Мероприятие 2.3.3 "Поддержка Антинаркотического волонтерского движения"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</si>
  <si>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</si>
  <si>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Подпрограмма 4 «Обеспечение жильем молодых семей» 
на 2021-2024 годы</t>
  </si>
  <si>
    <t>Подпрограмма 3 «Военно-патриотическое воспитание молодежи» на 2021-2024 годы</t>
  </si>
  <si>
    <t>Основное мероприятие 1.4 «Проведение мероприятий для молодых семей. Оказание психологических и иных консультационных услуг»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</si>
  <si>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</si>
  <si>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1.3 «Проведение мероприятий для молодых семей. Оказание психологических и иных консультационных услуг»</t>
  </si>
  <si>
    <t>Обласной бюджет</t>
  </si>
  <si>
    <t>Основное мероприятие 1.4 «Создание благоприятных условий для всестороннего развития молодежи»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</si>
  <si>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</si>
  <si>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    постановлению администрации города                                                                                                                                                                                                                                                                                                                                      Усолье-Сибирское от 15.09.2021 №1865-па                                    
                                             Приложение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
города Усолье-Сибирское «Молодёжная политика»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</si>
</sst>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view="pageBreakPreview" zoomScale="115" zoomScaleNormal="130" zoomScaleSheetLayoutView="115" workbookViewId="0">
      <selection sqref="A1:J1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7.7109375" style="1" customWidth="1"/>
    <col min="6" max="6" width="12.85546875" style="6" customWidth="1"/>
    <col min="7" max="7" width="15.5703125" style="6" customWidth="1"/>
    <col min="8" max="8" width="16" style="2" customWidth="1"/>
    <col min="9" max="9" width="14.5703125" style="1" customWidth="1"/>
    <col min="10" max="10" width="15.140625" style="1" customWidth="1"/>
  </cols>
  <sheetData>
    <row r="1" spans="1:10" ht="106.5" customHeight="1" x14ac:dyDescent="0.25">
      <c r="A1" s="103" t="s">
        <v>60</v>
      </c>
      <c r="B1" s="104"/>
      <c r="C1" s="104"/>
      <c r="D1" s="104"/>
      <c r="E1" s="104"/>
      <c r="F1" s="104"/>
      <c r="G1" s="104"/>
      <c r="H1" s="104"/>
      <c r="I1" s="104"/>
      <c r="J1" s="104"/>
    </row>
    <row r="3" spans="1:10" s="4" customFormat="1" ht="26.45" customHeight="1" x14ac:dyDescent="0.2">
      <c r="A3" s="105" t="s">
        <v>13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s="4" customFormat="1" ht="33" customHeight="1" x14ac:dyDescent="0.2">
      <c r="A4" s="77" t="s">
        <v>39</v>
      </c>
      <c r="B4" s="119" t="s">
        <v>40</v>
      </c>
      <c r="C4" s="77" t="s">
        <v>0</v>
      </c>
      <c r="D4" s="107" t="s">
        <v>1</v>
      </c>
      <c r="E4" s="110" t="s">
        <v>2</v>
      </c>
      <c r="F4" s="111"/>
      <c r="G4" s="111"/>
      <c r="H4" s="111"/>
      <c r="I4" s="111"/>
      <c r="J4" s="112"/>
    </row>
    <row r="5" spans="1:10" s="4" customFormat="1" ht="18.75" customHeight="1" x14ac:dyDescent="0.2">
      <c r="A5" s="78"/>
      <c r="B5" s="120"/>
      <c r="C5" s="78"/>
      <c r="D5" s="108"/>
      <c r="E5" s="113" t="s">
        <v>3</v>
      </c>
      <c r="F5" s="115" t="s">
        <v>17</v>
      </c>
      <c r="G5" s="115" t="s">
        <v>18</v>
      </c>
      <c r="H5" s="117" t="s">
        <v>19</v>
      </c>
      <c r="I5" s="113" t="s">
        <v>20</v>
      </c>
      <c r="J5" s="113" t="s">
        <v>21</v>
      </c>
    </row>
    <row r="6" spans="1:10" s="4" customFormat="1" ht="29.25" customHeight="1" x14ac:dyDescent="0.2">
      <c r="A6" s="79"/>
      <c r="B6" s="121"/>
      <c r="C6" s="79"/>
      <c r="D6" s="109"/>
      <c r="E6" s="114"/>
      <c r="F6" s="116"/>
      <c r="G6" s="116"/>
      <c r="H6" s="118"/>
      <c r="I6" s="114"/>
      <c r="J6" s="114"/>
    </row>
    <row r="7" spans="1:10" s="4" customFormat="1" x14ac:dyDescent="0.2">
      <c r="A7" s="7">
        <v>1</v>
      </c>
      <c r="B7" s="7">
        <v>2</v>
      </c>
      <c r="C7" s="7">
        <v>3</v>
      </c>
      <c r="D7" s="8">
        <v>4</v>
      </c>
      <c r="E7" s="9">
        <v>5</v>
      </c>
      <c r="F7" s="10">
        <v>6</v>
      </c>
      <c r="G7" s="59">
        <v>7</v>
      </c>
      <c r="H7" s="11">
        <v>8</v>
      </c>
      <c r="I7" s="8">
        <v>9</v>
      </c>
      <c r="J7" s="8">
        <v>10</v>
      </c>
    </row>
    <row r="8" spans="1:10" s="4" customFormat="1" ht="27" customHeight="1" x14ac:dyDescent="0.2">
      <c r="A8" s="80" t="s">
        <v>14</v>
      </c>
      <c r="B8" s="80" t="s">
        <v>22</v>
      </c>
      <c r="C8" s="12" t="s">
        <v>34</v>
      </c>
      <c r="D8" s="13">
        <f>SUM(E8:J8)</f>
        <v>29527085.389999997</v>
      </c>
      <c r="E8" s="13">
        <f t="shared" ref="E8:J8" si="0">SUM(E9:E11)</f>
        <v>447243.25</v>
      </c>
      <c r="F8" s="14">
        <f t="shared" si="0"/>
        <v>326648.63</v>
      </c>
      <c r="G8" s="14">
        <f>SUM(G9:G11)</f>
        <v>16117736.73</v>
      </c>
      <c r="H8" s="13">
        <f t="shared" si="0"/>
        <v>4475030.3099999996</v>
      </c>
      <c r="I8" s="13">
        <f t="shared" si="0"/>
        <v>4475030.3099999996</v>
      </c>
      <c r="J8" s="15">
        <f t="shared" si="0"/>
        <v>3685396.16</v>
      </c>
    </row>
    <row r="9" spans="1:10" s="4" customFormat="1" ht="21.6" customHeight="1" x14ac:dyDescent="0.2">
      <c r="A9" s="81"/>
      <c r="B9" s="81"/>
      <c r="C9" s="12" t="s">
        <v>4</v>
      </c>
      <c r="D9" s="13">
        <f>SUM(E9:J9)</f>
        <v>17884378.969999999</v>
      </c>
      <c r="E9" s="16">
        <f>SUM(E13+E37+E47+E52)</f>
        <v>447243.25</v>
      </c>
      <c r="F9" s="16">
        <f>SUM(F13+F37+F47+F52)</f>
        <v>326648.63</v>
      </c>
      <c r="G9" s="17">
        <f>SUM(G13+G37+G47+G52)</f>
        <v>4475030.3099999996</v>
      </c>
      <c r="H9" s="18">
        <f t="shared" ref="H9:I9" si="1">SUM(H13+H37+H47+H52)</f>
        <v>4475030.3099999996</v>
      </c>
      <c r="I9" s="18">
        <f t="shared" si="1"/>
        <v>4475030.3099999996</v>
      </c>
      <c r="J9" s="18">
        <f>SUM(J13+J37+J47+J52)</f>
        <v>3685396.16</v>
      </c>
    </row>
    <row r="10" spans="1:10" s="4" customFormat="1" ht="17.45" customHeight="1" x14ac:dyDescent="0.2">
      <c r="A10" s="81"/>
      <c r="B10" s="81"/>
      <c r="C10" s="12" t="s">
        <v>35</v>
      </c>
      <c r="D10" s="13">
        <f t="shared" ref="D10:D14" si="2">SUM(E10:J10)</f>
        <v>7426723.3099999996</v>
      </c>
      <c r="E10" s="15">
        <f>SUM(E53)</f>
        <v>0</v>
      </c>
      <c r="F10" s="19">
        <f>SUM(F53)</f>
        <v>0</v>
      </c>
      <c r="G10" s="19">
        <f>SUM(G36+G53)</f>
        <v>7426723.3099999996</v>
      </c>
      <c r="H10" s="15">
        <f>SUM(H53)</f>
        <v>0</v>
      </c>
      <c r="I10" s="15">
        <f>SUM(I53)</f>
        <v>0</v>
      </c>
      <c r="J10" s="15">
        <f>SUM(J53)</f>
        <v>0</v>
      </c>
    </row>
    <row r="11" spans="1:10" s="4" customFormat="1" ht="21" customHeight="1" x14ac:dyDescent="0.2">
      <c r="A11" s="82"/>
      <c r="B11" s="82"/>
      <c r="C11" s="12" t="s">
        <v>36</v>
      </c>
      <c r="D11" s="13">
        <f t="shared" si="2"/>
        <v>4215983.1100000003</v>
      </c>
      <c r="E11" s="15">
        <f>SUM(E54)</f>
        <v>0</v>
      </c>
      <c r="F11" s="19">
        <f>SUM(F54)</f>
        <v>0</v>
      </c>
      <c r="G11" s="19">
        <f t="shared" ref="G11:J11" si="3">SUM(G54)</f>
        <v>4215983.1100000003</v>
      </c>
      <c r="H11" s="15">
        <f t="shared" si="3"/>
        <v>0</v>
      </c>
      <c r="I11" s="15">
        <f t="shared" si="3"/>
        <v>0</v>
      </c>
      <c r="J11" s="15">
        <f t="shared" si="3"/>
        <v>0</v>
      </c>
    </row>
    <row r="12" spans="1:10" s="4" customFormat="1" ht="21" customHeight="1" x14ac:dyDescent="0.2">
      <c r="A12" s="80" t="s">
        <v>15</v>
      </c>
      <c r="B12" s="80" t="s">
        <v>22</v>
      </c>
      <c r="C12" s="12" t="s">
        <v>34</v>
      </c>
      <c r="D12" s="13">
        <f t="shared" si="2"/>
        <v>1197300.7</v>
      </c>
      <c r="E12" s="15">
        <f t="shared" ref="E12:J12" si="4">SUM(E13:E14)</f>
        <v>307971.25</v>
      </c>
      <c r="F12" s="15">
        <f t="shared" si="4"/>
        <v>219744.28</v>
      </c>
      <c r="G12" s="14">
        <f t="shared" si="4"/>
        <v>275685.92</v>
      </c>
      <c r="H12" s="13">
        <f t="shared" si="4"/>
        <v>71089</v>
      </c>
      <c r="I12" s="13">
        <f t="shared" si="4"/>
        <v>71089</v>
      </c>
      <c r="J12" s="15">
        <f t="shared" si="4"/>
        <v>251721.25</v>
      </c>
    </row>
    <row r="13" spans="1:10" s="4" customFormat="1" ht="21" customHeight="1" x14ac:dyDescent="0.2">
      <c r="A13" s="81"/>
      <c r="B13" s="81"/>
      <c r="C13" s="12" t="s">
        <v>4</v>
      </c>
      <c r="D13" s="13">
        <f t="shared" si="2"/>
        <v>1003734.7000000001</v>
      </c>
      <c r="E13" s="15">
        <f>SUM(E15+E17+E18+E25+E32+E33)</f>
        <v>307971.25</v>
      </c>
      <c r="F13" s="15">
        <f>SUM(F15+F17+F25+F32+F33)</f>
        <v>219744.28</v>
      </c>
      <c r="G13" s="14">
        <f>SUM(G15+G17+G18+G25+G32+G33+G35)</f>
        <v>82119.92</v>
      </c>
      <c r="H13" s="13">
        <f>SUM(H15+H17+H18+H25+H32+H33+H35)</f>
        <v>71089</v>
      </c>
      <c r="I13" s="13">
        <f t="shared" ref="I13:J13" si="5">SUM(I15+I17+I18+I25+I32+I33+I35)</f>
        <v>71089</v>
      </c>
      <c r="J13" s="15">
        <f t="shared" si="5"/>
        <v>251721.25</v>
      </c>
    </row>
    <row r="14" spans="1:10" s="4" customFormat="1" ht="20.45" customHeight="1" x14ac:dyDescent="0.2">
      <c r="A14" s="82"/>
      <c r="B14" s="82"/>
      <c r="C14" s="12" t="s">
        <v>35</v>
      </c>
      <c r="D14" s="13">
        <f t="shared" si="2"/>
        <v>193566</v>
      </c>
      <c r="E14" s="15">
        <v>0</v>
      </c>
      <c r="F14" s="19">
        <v>0</v>
      </c>
      <c r="G14" s="14">
        <f>SUM(G36)</f>
        <v>193566</v>
      </c>
      <c r="H14" s="13">
        <v>0</v>
      </c>
      <c r="I14" s="13">
        <v>0</v>
      </c>
      <c r="J14" s="15">
        <v>0</v>
      </c>
    </row>
    <row r="15" spans="1:10" s="4" customFormat="1" ht="60" customHeight="1" x14ac:dyDescent="0.2">
      <c r="A15" s="21" t="s">
        <v>5</v>
      </c>
      <c r="B15" s="21" t="s">
        <v>22</v>
      </c>
      <c r="C15" s="7" t="s">
        <v>4</v>
      </c>
      <c r="D15" s="22">
        <f t="shared" ref="D15:D42" si="6">E15+F15+G15+H15+I15+J15</f>
        <v>6400</v>
      </c>
      <c r="E15" s="23">
        <f t="shared" ref="E15" si="7">E16</f>
        <v>1700</v>
      </c>
      <c r="F15" s="24">
        <f>SUM(F16)</f>
        <v>0</v>
      </c>
      <c r="G15" s="60">
        <f>SUM(G16)</f>
        <v>1000</v>
      </c>
      <c r="H15" s="22">
        <v>1000</v>
      </c>
      <c r="I15" s="22">
        <v>1000</v>
      </c>
      <c r="J15" s="23">
        <f>SUM(J16)</f>
        <v>1700</v>
      </c>
    </row>
    <row r="16" spans="1:10" s="4" customFormat="1" ht="64.150000000000006" customHeight="1" x14ac:dyDescent="0.2">
      <c r="A16" s="21" t="s">
        <v>16</v>
      </c>
      <c r="B16" s="21" t="s">
        <v>22</v>
      </c>
      <c r="C16" s="7" t="s">
        <v>4</v>
      </c>
      <c r="D16" s="25">
        <f t="shared" si="6"/>
        <v>6400</v>
      </c>
      <c r="E16" s="26">
        <v>1700</v>
      </c>
      <c r="F16" s="27">
        <v>0</v>
      </c>
      <c r="G16" s="61">
        <v>1000</v>
      </c>
      <c r="H16" s="25">
        <v>1000</v>
      </c>
      <c r="I16" s="25">
        <v>1000</v>
      </c>
      <c r="J16" s="26">
        <v>1700</v>
      </c>
    </row>
    <row r="17" spans="1:10" s="4" customFormat="1" ht="97.15" customHeight="1" x14ac:dyDescent="0.2">
      <c r="A17" s="28" t="s">
        <v>38</v>
      </c>
      <c r="B17" s="28" t="s">
        <v>22</v>
      </c>
      <c r="C17" s="29" t="s">
        <v>4</v>
      </c>
      <c r="D17" s="30">
        <f>SUM(E17:F17)</f>
        <v>79330.91</v>
      </c>
      <c r="E17" s="30">
        <v>50750</v>
      </c>
      <c r="F17" s="31">
        <v>28580.91</v>
      </c>
      <c r="G17" s="60">
        <v>0</v>
      </c>
      <c r="H17" s="22">
        <v>0</v>
      </c>
      <c r="I17" s="22">
        <v>0</v>
      </c>
      <c r="J17" s="23">
        <v>0</v>
      </c>
    </row>
    <row r="18" spans="1:10" s="4" customFormat="1" ht="99.6" customHeight="1" x14ac:dyDescent="0.2">
      <c r="A18" s="28" t="s">
        <v>44</v>
      </c>
      <c r="B18" s="28" t="s">
        <v>22</v>
      </c>
      <c r="C18" s="29" t="s">
        <v>4</v>
      </c>
      <c r="D18" s="22">
        <f>SUM(E18:J18)</f>
        <v>361455.83999999997</v>
      </c>
      <c r="E18" s="23">
        <v>0</v>
      </c>
      <c r="F18" s="32">
        <v>0</v>
      </c>
      <c r="G18" s="32">
        <f>SUM(G19:G24)</f>
        <v>46523.59</v>
      </c>
      <c r="H18" s="23">
        <f t="shared" ref="H18:J18" si="8">SUM(H19:H24)</f>
        <v>45000</v>
      </c>
      <c r="I18" s="23">
        <f t="shared" si="8"/>
        <v>45000</v>
      </c>
      <c r="J18" s="23">
        <f t="shared" si="8"/>
        <v>224932.25</v>
      </c>
    </row>
    <row r="19" spans="1:10" s="4" customFormat="1" ht="61.15" customHeight="1" x14ac:dyDescent="0.2">
      <c r="A19" s="21" t="s">
        <v>45</v>
      </c>
      <c r="B19" s="21" t="s">
        <v>22</v>
      </c>
      <c r="C19" s="7" t="s">
        <v>4</v>
      </c>
      <c r="D19" s="3">
        <f>SUM(E19:J19)</f>
        <v>116455.84</v>
      </c>
      <c r="E19" s="3">
        <v>0</v>
      </c>
      <c r="F19" s="3">
        <v>0</v>
      </c>
      <c r="G19" s="61">
        <v>11523.59</v>
      </c>
      <c r="H19" s="25">
        <v>10000</v>
      </c>
      <c r="I19" s="25">
        <v>10000</v>
      </c>
      <c r="J19" s="26">
        <v>84932.25</v>
      </c>
    </row>
    <row r="20" spans="1:10" s="4" customFormat="1" ht="65.45" customHeight="1" x14ac:dyDescent="0.2">
      <c r="A20" s="21" t="s">
        <v>37</v>
      </c>
      <c r="B20" s="21" t="s">
        <v>22</v>
      </c>
      <c r="C20" s="7" t="s">
        <v>4</v>
      </c>
      <c r="D20" s="33">
        <f>SUM(E20:J20)</f>
        <v>175000</v>
      </c>
      <c r="E20" s="3">
        <v>0</v>
      </c>
      <c r="F20" s="3">
        <v>0</v>
      </c>
      <c r="G20" s="62">
        <v>35000</v>
      </c>
      <c r="H20" s="34">
        <v>35000</v>
      </c>
      <c r="I20" s="34">
        <v>35000</v>
      </c>
      <c r="J20" s="34">
        <v>70000</v>
      </c>
    </row>
    <row r="21" spans="1:10" s="4" customFormat="1" ht="73.900000000000006" customHeight="1" x14ac:dyDescent="0.2">
      <c r="A21" s="21" t="s">
        <v>46</v>
      </c>
      <c r="B21" s="21" t="s">
        <v>22</v>
      </c>
      <c r="C21" s="7" t="s">
        <v>4</v>
      </c>
      <c r="D21" s="25">
        <f>SUM(E21:J21)</f>
        <v>15000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15000</v>
      </c>
    </row>
    <row r="22" spans="1:10" s="4" customFormat="1" ht="73.150000000000006" customHeight="1" x14ac:dyDescent="0.2">
      <c r="A22" s="35" t="s">
        <v>49</v>
      </c>
      <c r="B22" s="21" t="s">
        <v>22</v>
      </c>
      <c r="C22" s="7" t="s">
        <v>4</v>
      </c>
      <c r="D22" s="26">
        <f>SUM(E22:J22)</f>
        <v>5000</v>
      </c>
      <c r="E22" s="3">
        <v>0</v>
      </c>
      <c r="F22" s="3">
        <v>0</v>
      </c>
      <c r="G22" s="40">
        <v>0</v>
      </c>
      <c r="H22" s="26">
        <v>0</v>
      </c>
      <c r="I22" s="26">
        <v>0</v>
      </c>
      <c r="J22" s="26">
        <v>5000</v>
      </c>
    </row>
    <row r="23" spans="1:10" s="4" customFormat="1" ht="84.6" customHeight="1" x14ac:dyDescent="0.2">
      <c r="A23" s="21" t="s">
        <v>48</v>
      </c>
      <c r="B23" s="21" t="s">
        <v>22</v>
      </c>
      <c r="C23" s="7" t="s">
        <v>4</v>
      </c>
      <c r="D23" s="26">
        <f t="shared" ref="D23:D24" si="9">SUM(E23:J23)</f>
        <v>0</v>
      </c>
      <c r="E23" s="26">
        <v>0</v>
      </c>
      <c r="F23" s="26">
        <v>0</v>
      </c>
      <c r="G23" s="61">
        <v>0</v>
      </c>
      <c r="H23" s="26">
        <v>0</v>
      </c>
      <c r="I23" s="36">
        <v>0</v>
      </c>
      <c r="J23" s="26">
        <v>0</v>
      </c>
    </row>
    <row r="24" spans="1:10" s="4" customFormat="1" ht="78.599999999999994" customHeight="1" x14ac:dyDescent="0.2">
      <c r="A24" s="35" t="s">
        <v>47</v>
      </c>
      <c r="B24" s="21" t="s">
        <v>22</v>
      </c>
      <c r="C24" s="7" t="s">
        <v>4</v>
      </c>
      <c r="D24" s="3">
        <f t="shared" si="9"/>
        <v>50000</v>
      </c>
      <c r="E24" s="26">
        <v>0</v>
      </c>
      <c r="F24" s="26">
        <v>0</v>
      </c>
      <c r="G24" s="40">
        <v>0</v>
      </c>
      <c r="H24" s="26">
        <v>0</v>
      </c>
      <c r="I24" s="26">
        <v>0</v>
      </c>
      <c r="J24" s="26">
        <v>50000</v>
      </c>
    </row>
    <row r="25" spans="1:10" s="4" customFormat="1" ht="96" customHeight="1" x14ac:dyDescent="0.2">
      <c r="A25" s="28" t="s">
        <v>6</v>
      </c>
      <c r="B25" s="100" t="s">
        <v>22</v>
      </c>
      <c r="C25" s="89" t="s">
        <v>4</v>
      </c>
      <c r="D25" s="22">
        <f>SUM(E25:J25)</f>
        <v>421595.62</v>
      </c>
      <c r="E25" s="23">
        <f>SUM(E26:E31)</f>
        <v>230432.25</v>
      </c>
      <c r="F25" s="24">
        <f>F26+F27+F28+F29+F30+F31</f>
        <v>191163.37</v>
      </c>
      <c r="G25" s="60">
        <v>0</v>
      </c>
      <c r="H25" s="22">
        <v>0</v>
      </c>
      <c r="I25" s="22">
        <v>0</v>
      </c>
      <c r="J25" s="23">
        <v>0</v>
      </c>
    </row>
    <row r="26" spans="1:10" s="4" customFormat="1" ht="62.45" customHeight="1" x14ac:dyDescent="0.2">
      <c r="A26" s="21" t="s">
        <v>7</v>
      </c>
      <c r="B26" s="101"/>
      <c r="C26" s="90"/>
      <c r="D26" s="25">
        <f t="shared" ref="D26:D31" si="10">SUM(E26:F26)</f>
        <v>198370.1</v>
      </c>
      <c r="E26" s="26">
        <v>76241.97</v>
      </c>
      <c r="F26" s="27">
        <v>122128.13</v>
      </c>
      <c r="G26" s="56">
        <v>0</v>
      </c>
      <c r="H26" s="3">
        <v>0</v>
      </c>
      <c r="I26" s="3">
        <v>0</v>
      </c>
      <c r="J26" s="3">
        <v>0</v>
      </c>
    </row>
    <row r="27" spans="1:10" s="4" customFormat="1" ht="60" customHeight="1" x14ac:dyDescent="0.2">
      <c r="A27" s="21" t="s">
        <v>43</v>
      </c>
      <c r="B27" s="101"/>
      <c r="C27" s="90"/>
      <c r="D27" s="37">
        <f t="shared" si="10"/>
        <v>75229</v>
      </c>
      <c r="E27" s="38">
        <v>40229</v>
      </c>
      <c r="F27" s="39">
        <v>35000</v>
      </c>
      <c r="G27" s="56">
        <v>0</v>
      </c>
      <c r="H27" s="3">
        <v>0</v>
      </c>
      <c r="I27" s="3">
        <v>0</v>
      </c>
      <c r="J27" s="3">
        <v>0</v>
      </c>
    </row>
    <row r="28" spans="1:10" s="4" customFormat="1" ht="81" customHeight="1" x14ac:dyDescent="0.2">
      <c r="A28" s="21" t="s">
        <v>8</v>
      </c>
      <c r="B28" s="101"/>
      <c r="C28" s="90"/>
      <c r="D28" s="25">
        <f t="shared" si="10"/>
        <v>30706.989999999998</v>
      </c>
      <c r="E28" s="26">
        <v>18760</v>
      </c>
      <c r="F28" s="40">
        <v>11946.99</v>
      </c>
      <c r="G28" s="56">
        <v>0</v>
      </c>
      <c r="H28" s="3">
        <v>0</v>
      </c>
      <c r="I28" s="3">
        <v>0</v>
      </c>
      <c r="J28" s="3">
        <v>0</v>
      </c>
    </row>
    <row r="29" spans="1:10" s="4" customFormat="1" ht="87.6" customHeight="1" x14ac:dyDescent="0.2">
      <c r="A29" s="35" t="s">
        <v>9</v>
      </c>
      <c r="B29" s="101"/>
      <c r="C29" s="90"/>
      <c r="D29" s="25">
        <f t="shared" si="10"/>
        <v>0</v>
      </c>
      <c r="E29" s="26">
        <v>0</v>
      </c>
      <c r="F29" s="40">
        <v>0</v>
      </c>
      <c r="G29" s="56">
        <v>0</v>
      </c>
      <c r="H29" s="3">
        <v>0</v>
      </c>
      <c r="I29" s="3">
        <v>0</v>
      </c>
      <c r="J29" s="3">
        <v>0</v>
      </c>
    </row>
    <row r="30" spans="1:10" s="4" customFormat="1" ht="77.45" customHeight="1" x14ac:dyDescent="0.2">
      <c r="A30" s="21" t="s">
        <v>10</v>
      </c>
      <c r="B30" s="101"/>
      <c r="C30" s="90"/>
      <c r="D30" s="25">
        <f t="shared" si="10"/>
        <v>2740</v>
      </c>
      <c r="E30" s="26">
        <v>2740</v>
      </c>
      <c r="F30" s="40">
        <v>0</v>
      </c>
      <c r="G30" s="56">
        <v>0</v>
      </c>
      <c r="H30" s="3">
        <v>0</v>
      </c>
      <c r="I30" s="3">
        <v>0</v>
      </c>
      <c r="J30" s="3">
        <v>0</v>
      </c>
    </row>
    <row r="31" spans="1:10" s="4" customFormat="1" ht="75.599999999999994" customHeight="1" x14ac:dyDescent="0.2">
      <c r="A31" s="35" t="s">
        <v>11</v>
      </c>
      <c r="B31" s="102"/>
      <c r="C31" s="91"/>
      <c r="D31" s="25">
        <f t="shared" si="10"/>
        <v>114549.53</v>
      </c>
      <c r="E31" s="26">
        <v>92461.28</v>
      </c>
      <c r="F31" s="40">
        <v>22088.25</v>
      </c>
      <c r="G31" s="56">
        <v>0</v>
      </c>
      <c r="H31" s="3">
        <v>0</v>
      </c>
      <c r="I31" s="3">
        <v>0</v>
      </c>
      <c r="J31" s="3">
        <v>0</v>
      </c>
    </row>
    <row r="32" spans="1:10" s="4" customFormat="1" ht="75.599999999999994" customHeight="1" x14ac:dyDescent="0.2">
      <c r="A32" s="41" t="s">
        <v>56</v>
      </c>
      <c r="B32" s="58" t="s">
        <v>22</v>
      </c>
      <c r="C32" s="42" t="s">
        <v>4</v>
      </c>
      <c r="D32" s="22">
        <f>SUM(E32:J32)</f>
        <v>88356</v>
      </c>
      <c r="E32" s="23">
        <v>0</v>
      </c>
      <c r="F32" s="23">
        <v>0</v>
      </c>
      <c r="G32" s="32">
        <v>13089</v>
      </c>
      <c r="H32" s="32">
        <v>25089</v>
      </c>
      <c r="I32" s="32">
        <v>25089</v>
      </c>
      <c r="J32" s="32">
        <v>25089</v>
      </c>
    </row>
    <row r="33" spans="1:10" s="4" customFormat="1" ht="75.599999999999994" customHeight="1" x14ac:dyDescent="0.2">
      <c r="A33" s="41" t="s">
        <v>54</v>
      </c>
      <c r="B33" s="68" t="s">
        <v>22</v>
      </c>
      <c r="C33" s="42" t="s">
        <v>4</v>
      </c>
      <c r="D33" s="22">
        <f>SUM(E33:J33)</f>
        <v>25089</v>
      </c>
      <c r="E33" s="23">
        <v>25089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</row>
    <row r="34" spans="1:10" s="4" customFormat="1" ht="31.9" customHeight="1" x14ac:dyDescent="0.2">
      <c r="A34" s="97" t="s">
        <v>58</v>
      </c>
      <c r="B34" s="80" t="s">
        <v>22</v>
      </c>
      <c r="C34" s="42" t="s">
        <v>34</v>
      </c>
      <c r="D34" s="22">
        <f>SUM(E34:J34)</f>
        <v>215073.33000000002</v>
      </c>
      <c r="E34" s="32">
        <v>0</v>
      </c>
      <c r="F34" s="32">
        <v>0</v>
      </c>
      <c r="G34" s="32">
        <f>SUM(G35:G36)</f>
        <v>215073.33000000002</v>
      </c>
      <c r="H34" s="32">
        <v>0</v>
      </c>
      <c r="I34" s="32">
        <v>0</v>
      </c>
      <c r="J34" s="32">
        <v>0</v>
      </c>
    </row>
    <row r="35" spans="1:10" s="4" customFormat="1" ht="21.6" customHeight="1" x14ac:dyDescent="0.2">
      <c r="A35" s="98"/>
      <c r="B35" s="81"/>
      <c r="C35" s="42" t="s">
        <v>4</v>
      </c>
      <c r="D35" s="25">
        <f>SUM(E35:J35)</f>
        <v>21507.33</v>
      </c>
      <c r="E35" s="40">
        <v>0</v>
      </c>
      <c r="F35" s="40">
        <v>0</v>
      </c>
      <c r="G35" s="61">
        <v>21507.33</v>
      </c>
      <c r="H35" s="40">
        <v>0</v>
      </c>
      <c r="I35" s="40">
        <v>0</v>
      </c>
      <c r="J35" s="40">
        <v>0</v>
      </c>
    </row>
    <row r="36" spans="1:10" s="4" customFormat="1" ht="23.45" customHeight="1" x14ac:dyDescent="0.2">
      <c r="A36" s="99"/>
      <c r="B36" s="82"/>
      <c r="C36" s="42" t="s">
        <v>57</v>
      </c>
      <c r="D36" s="25">
        <f>SUM(E36:J36)</f>
        <v>193566</v>
      </c>
      <c r="E36" s="40">
        <v>0</v>
      </c>
      <c r="F36" s="40">
        <v>0</v>
      </c>
      <c r="G36" s="61">
        <v>193566</v>
      </c>
      <c r="H36" s="40">
        <v>0</v>
      </c>
      <c r="I36" s="40">
        <v>0</v>
      </c>
      <c r="J36" s="40">
        <v>0</v>
      </c>
    </row>
    <row r="37" spans="1:10" s="4" customFormat="1" ht="120.75" customHeight="1" x14ac:dyDescent="0.2">
      <c r="A37" s="20" t="s">
        <v>29</v>
      </c>
      <c r="B37" s="20" t="s">
        <v>22</v>
      </c>
      <c r="C37" s="12" t="s">
        <v>4</v>
      </c>
      <c r="D37" s="43">
        <f t="shared" si="6"/>
        <v>684337.55</v>
      </c>
      <c r="E37" s="44">
        <f>E38+E39+E40+E44</f>
        <v>139272</v>
      </c>
      <c r="F37" s="45">
        <f>F38+F39+F40+F44</f>
        <v>106904.35</v>
      </c>
      <c r="G37" s="14">
        <f>SUM(G38+G39+G40+G44)</f>
        <v>97217.12</v>
      </c>
      <c r="H37" s="44">
        <f>H38+H40+H44+H39</f>
        <v>98086.040000000008</v>
      </c>
      <c r="I37" s="46">
        <f>I38+I40+I44+I39</f>
        <v>98086.040000000008</v>
      </c>
      <c r="J37" s="44">
        <f>J38+J40+J44+J39</f>
        <v>144772</v>
      </c>
    </row>
    <row r="38" spans="1:10" s="4" customFormat="1" ht="72" customHeight="1" x14ac:dyDescent="0.2">
      <c r="A38" s="28" t="s">
        <v>12</v>
      </c>
      <c r="B38" s="28" t="s">
        <v>22</v>
      </c>
      <c r="C38" s="29" t="s">
        <v>4</v>
      </c>
      <c r="D38" s="22">
        <f t="shared" si="6"/>
        <v>33006.120000000003</v>
      </c>
      <c r="E38" s="23">
        <v>7094</v>
      </c>
      <c r="F38" s="32">
        <v>7094</v>
      </c>
      <c r="G38" s="32">
        <v>3908.04</v>
      </c>
      <c r="H38" s="23">
        <v>3908.04</v>
      </c>
      <c r="I38" s="23">
        <v>3908.04</v>
      </c>
      <c r="J38" s="23">
        <v>7094</v>
      </c>
    </row>
    <row r="39" spans="1:10" s="4" customFormat="1" ht="115.15" customHeight="1" x14ac:dyDescent="0.2">
      <c r="A39" s="28" t="s">
        <v>30</v>
      </c>
      <c r="B39" s="28" t="s">
        <v>22</v>
      </c>
      <c r="C39" s="29" t="s">
        <v>4</v>
      </c>
      <c r="D39" s="22">
        <f>E39+F39+G39+H39+I39+J39</f>
        <v>25500</v>
      </c>
      <c r="E39" s="23">
        <v>5500</v>
      </c>
      <c r="F39" s="32">
        <v>5500</v>
      </c>
      <c r="G39" s="32">
        <v>3000</v>
      </c>
      <c r="H39" s="23">
        <v>3000</v>
      </c>
      <c r="I39" s="23">
        <v>3000</v>
      </c>
      <c r="J39" s="23">
        <v>5500</v>
      </c>
    </row>
    <row r="40" spans="1:10" s="5" customFormat="1" ht="143.44999999999999" customHeight="1" x14ac:dyDescent="0.2">
      <c r="A40" s="47" t="s">
        <v>23</v>
      </c>
      <c r="B40" s="48" t="s">
        <v>22</v>
      </c>
      <c r="C40" s="92" t="s">
        <v>4</v>
      </c>
      <c r="D40" s="22">
        <f t="shared" si="6"/>
        <v>234776.77000000002</v>
      </c>
      <c r="E40" s="23">
        <f t="shared" ref="E40:F40" si="11">E41+E42</f>
        <v>51952</v>
      </c>
      <c r="F40" s="24">
        <f t="shared" si="11"/>
        <v>28763.77</v>
      </c>
      <c r="G40" s="60">
        <f>SUM(G41:G43)</f>
        <v>31705</v>
      </c>
      <c r="H40" s="23">
        <f>SUM(H41:H43)</f>
        <v>32452</v>
      </c>
      <c r="I40" s="49">
        <f>SUM(I41:I43)</f>
        <v>32452</v>
      </c>
      <c r="J40" s="23">
        <f>SUM(J41:J43)</f>
        <v>57452</v>
      </c>
    </row>
    <row r="41" spans="1:10" s="4" customFormat="1" ht="139.15" customHeight="1" x14ac:dyDescent="0.2">
      <c r="A41" s="21" t="s">
        <v>24</v>
      </c>
      <c r="B41" s="95"/>
      <c r="C41" s="93"/>
      <c r="D41" s="25">
        <f t="shared" si="6"/>
        <v>87260</v>
      </c>
      <c r="E41" s="26">
        <v>17452</v>
      </c>
      <c r="F41" s="40">
        <v>0</v>
      </c>
      <c r="G41" s="40">
        <v>17452</v>
      </c>
      <c r="H41" s="26">
        <v>17452</v>
      </c>
      <c r="I41" s="26">
        <v>17452</v>
      </c>
      <c r="J41" s="26">
        <v>17452</v>
      </c>
    </row>
    <row r="42" spans="1:10" s="4" customFormat="1" ht="132" customHeight="1" x14ac:dyDescent="0.2">
      <c r="A42" s="21" t="s">
        <v>25</v>
      </c>
      <c r="B42" s="95"/>
      <c r="C42" s="93"/>
      <c r="D42" s="25">
        <f t="shared" si="6"/>
        <v>142516.77000000002</v>
      </c>
      <c r="E42" s="26">
        <v>34500</v>
      </c>
      <c r="F42" s="40">
        <v>28763.77</v>
      </c>
      <c r="G42" s="40">
        <v>14253</v>
      </c>
      <c r="H42" s="26">
        <v>15000</v>
      </c>
      <c r="I42" s="26">
        <v>15000</v>
      </c>
      <c r="J42" s="26">
        <v>35000</v>
      </c>
    </row>
    <row r="43" spans="1:10" s="4" customFormat="1" ht="74.45" customHeight="1" x14ac:dyDescent="0.2">
      <c r="A43" s="21" t="s">
        <v>50</v>
      </c>
      <c r="B43" s="96"/>
      <c r="C43" s="94"/>
      <c r="D43" s="25">
        <f>E43+F43+G43+H43+I43+J43</f>
        <v>5000</v>
      </c>
      <c r="E43" s="26">
        <v>0</v>
      </c>
      <c r="F43" s="26">
        <v>0</v>
      </c>
      <c r="G43" s="61">
        <v>0</v>
      </c>
      <c r="H43" s="25">
        <v>0</v>
      </c>
      <c r="I43" s="25">
        <v>0</v>
      </c>
      <c r="J43" s="26">
        <v>5000</v>
      </c>
    </row>
    <row r="44" spans="1:10" s="4" customFormat="1" ht="102.6" customHeight="1" x14ac:dyDescent="0.2">
      <c r="A44" s="50" t="s">
        <v>26</v>
      </c>
      <c r="B44" s="48" t="s">
        <v>22</v>
      </c>
      <c r="C44" s="83" t="s">
        <v>4</v>
      </c>
      <c r="D44" s="22">
        <f>E44+F44+G44+H44+I44+J44</f>
        <v>391054.66000000003</v>
      </c>
      <c r="E44" s="23">
        <f t="shared" ref="E44:J44" si="12">E45+E46</f>
        <v>74726</v>
      </c>
      <c r="F44" s="24">
        <f t="shared" si="12"/>
        <v>65546.58</v>
      </c>
      <c r="G44" s="60">
        <f t="shared" si="12"/>
        <v>58604.08</v>
      </c>
      <c r="H44" s="23">
        <f t="shared" si="12"/>
        <v>58726</v>
      </c>
      <c r="I44" s="49">
        <f t="shared" si="12"/>
        <v>58726</v>
      </c>
      <c r="J44" s="23">
        <f t="shared" si="12"/>
        <v>74726</v>
      </c>
    </row>
    <row r="45" spans="1:10" s="4" customFormat="1" ht="81" customHeight="1" x14ac:dyDescent="0.2">
      <c r="A45" s="21" t="s">
        <v>27</v>
      </c>
      <c r="B45" s="51"/>
      <c r="C45" s="84"/>
      <c r="D45" s="25">
        <f>E45+F45+G45+H45+I45+J45</f>
        <v>347424.66000000003</v>
      </c>
      <c r="E45" s="26">
        <v>66000</v>
      </c>
      <c r="F45" s="40">
        <v>65546.58</v>
      </c>
      <c r="G45" s="40">
        <v>49878.080000000002</v>
      </c>
      <c r="H45" s="26">
        <v>50000</v>
      </c>
      <c r="I45" s="26">
        <v>50000</v>
      </c>
      <c r="J45" s="26">
        <v>66000</v>
      </c>
    </row>
    <row r="46" spans="1:10" s="4" customFormat="1" ht="80.45" customHeight="1" x14ac:dyDescent="0.2">
      <c r="A46" s="21" t="s">
        <v>28</v>
      </c>
      <c r="B46" s="52"/>
      <c r="C46" s="85"/>
      <c r="D46" s="25">
        <f>E46+F46+G46+H46+I46+J46</f>
        <v>43630</v>
      </c>
      <c r="E46" s="26">
        <v>8726</v>
      </c>
      <c r="F46" s="27">
        <v>0</v>
      </c>
      <c r="G46" s="61">
        <v>8726</v>
      </c>
      <c r="H46" s="26">
        <v>8726</v>
      </c>
      <c r="I46" s="36">
        <v>8726</v>
      </c>
      <c r="J46" s="26">
        <v>8726</v>
      </c>
    </row>
    <row r="47" spans="1:10" s="4" customFormat="1" ht="91.15" customHeight="1" x14ac:dyDescent="0.2">
      <c r="A47" s="20" t="s">
        <v>53</v>
      </c>
      <c r="B47" s="53" t="s">
        <v>22</v>
      </c>
      <c r="C47" s="83" t="s">
        <v>4</v>
      </c>
      <c r="D47" s="43">
        <f>SUM(D48:D50)</f>
        <v>133588</v>
      </c>
      <c r="E47" s="44">
        <v>0</v>
      </c>
      <c r="F47" s="44">
        <v>0</v>
      </c>
      <c r="G47" s="14">
        <f>SUM(G48:G50)</f>
        <v>20838</v>
      </c>
      <c r="H47" s="44">
        <f>SUM(H48:H50)</f>
        <v>31000</v>
      </c>
      <c r="I47" s="46">
        <f>SUM(I48:I50)</f>
        <v>31000</v>
      </c>
      <c r="J47" s="44">
        <f>SUM(J48:J50)</f>
        <v>50750</v>
      </c>
    </row>
    <row r="48" spans="1:10" s="4" customFormat="1" ht="90" customHeight="1" x14ac:dyDescent="0.2">
      <c r="A48" s="21" t="s">
        <v>31</v>
      </c>
      <c r="B48" s="21" t="s">
        <v>22</v>
      </c>
      <c r="C48" s="84"/>
      <c r="D48" s="25">
        <f t="shared" ref="D48:D50" si="13">SUM(E48:J48)</f>
        <v>35750</v>
      </c>
      <c r="E48" s="26">
        <v>0</v>
      </c>
      <c r="F48" s="26">
        <v>0</v>
      </c>
      <c r="G48" s="61">
        <v>6000</v>
      </c>
      <c r="H48" s="25">
        <v>10000</v>
      </c>
      <c r="I48" s="25">
        <v>10000</v>
      </c>
      <c r="J48" s="26">
        <v>9750</v>
      </c>
    </row>
    <row r="49" spans="1:10" s="4" customFormat="1" ht="76.900000000000006" customHeight="1" x14ac:dyDescent="0.2">
      <c r="A49" s="21" t="s">
        <v>32</v>
      </c>
      <c r="B49" s="21" t="s">
        <v>22</v>
      </c>
      <c r="C49" s="84"/>
      <c r="D49" s="25">
        <f t="shared" si="13"/>
        <v>94838</v>
      </c>
      <c r="E49" s="26">
        <v>0</v>
      </c>
      <c r="F49" s="26">
        <v>0</v>
      </c>
      <c r="G49" s="61">
        <v>14838</v>
      </c>
      <c r="H49" s="25">
        <v>20000</v>
      </c>
      <c r="I49" s="25">
        <v>20000</v>
      </c>
      <c r="J49" s="26">
        <v>40000</v>
      </c>
    </row>
    <row r="50" spans="1:10" s="4" customFormat="1" ht="70.900000000000006" customHeight="1" x14ac:dyDescent="0.2">
      <c r="A50" s="54" t="s">
        <v>33</v>
      </c>
      <c r="B50" s="21" t="s">
        <v>22</v>
      </c>
      <c r="C50" s="85"/>
      <c r="D50" s="25">
        <f t="shared" si="13"/>
        <v>3000</v>
      </c>
      <c r="E50" s="26">
        <v>0</v>
      </c>
      <c r="F50" s="26">
        <v>0</v>
      </c>
      <c r="G50" s="63">
        <v>0</v>
      </c>
      <c r="H50" s="64">
        <v>1000</v>
      </c>
      <c r="I50" s="64">
        <v>1000</v>
      </c>
      <c r="J50" s="64">
        <v>1000</v>
      </c>
    </row>
    <row r="51" spans="1:10" s="4" customFormat="1" ht="29.45" customHeight="1" x14ac:dyDescent="0.2">
      <c r="A51" s="86" t="s">
        <v>52</v>
      </c>
      <c r="B51" s="80" t="s">
        <v>41</v>
      </c>
      <c r="C51" s="70" t="s">
        <v>34</v>
      </c>
      <c r="D51" s="71">
        <f>SUM(E51:J51)</f>
        <v>27511859.139999997</v>
      </c>
      <c r="E51" s="71">
        <f>SUM(E52:E54)</f>
        <v>0</v>
      </c>
      <c r="F51" s="72">
        <f t="shared" ref="F51" si="14">SUM(F52:F54)</f>
        <v>0</v>
      </c>
      <c r="G51" s="72">
        <f>G52+G53+G54</f>
        <v>15723995.689999998</v>
      </c>
      <c r="H51" s="71">
        <f>SUM(H52:H54)</f>
        <v>4274855.2699999996</v>
      </c>
      <c r="I51" s="71">
        <f>SUM(I52:I54)</f>
        <v>4274855.2699999996</v>
      </c>
      <c r="J51" s="71">
        <f>SUM(J52:J54)</f>
        <v>3238152.91</v>
      </c>
    </row>
    <row r="52" spans="1:10" s="4" customFormat="1" ht="20.45" customHeight="1" x14ac:dyDescent="0.2">
      <c r="A52" s="87"/>
      <c r="B52" s="81"/>
      <c r="C52" s="70" t="s">
        <v>4</v>
      </c>
      <c r="D52" s="71">
        <f>SUM(E52:J52)</f>
        <v>16062718.719999999</v>
      </c>
      <c r="E52" s="71">
        <f>E56+E60</f>
        <v>0</v>
      </c>
      <c r="F52" s="72">
        <f t="shared" ref="F52:J52" si="15">F56+F60</f>
        <v>0</v>
      </c>
      <c r="G52" s="72">
        <f>G56+G60</f>
        <v>4274855.2699999996</v>
      </c>
      <c r="H52" s="71">
        <f t="shared" si="15"/>
        <v>4274855.2699999996</v>
      </c>
      <c r="I52" s="71">
        <f t="shared" si="15"/>
        <v>4274855.2699999996</v>
      </c>
      <c r="J52" s="71">
        <f t="shared" si="15"/>
        <v>3238152.91</v>
      </c>
    </row>
    <row r="53" spans="1:10" s="4" customFormat="1" ht="20.45" customHeight="1" x14ac:dyDescent="0.2">
      <c r="A53" s="87"/>
      <c r="B53" s="81"/>
      <c r="C53" s="70" t="s">
        <v>35</v>
      </c>
      <c r="D53" s="71">
        <f>E53+F53+G53+H53+I53+J53</f>
        <v>7233157.3099999996</v>
      </c>
      <c r="E53" s="71">
        <f>E57+E61</f>
        <v>0</v>
      </c>
      <c r="F53" s="72">
        <f t="shared" ref="F53:J53" si="16">F57+F61</f>
        <v>0</v>
      </c>
      <c r="G53" s="72">
        <f>G57+G61+G65</f>
        <v>7233157.3099999996</v>
      </c>
      <c r="H53" s="71">
        <f t="shared" si="16"/>
        <v>0</v>
      </c>
      <c r="I53" s="71">
        <f t="shared" si="16"/>
        <v>0</v>
      </c>
      <c r="J53" s="71">
        <f t="shared" si="16"/>
        <v>0</v>
      </c>
    </row>
    <row r="54" spans="1:10" s="4" customFormat="1" ht="43.9" customHeight="1" x14ac:dyDescent="0.2">
      <c r="A54" s="88"/>
      <c r="B54" s="82"/>
      <c r="C54" s="70" t="s">
        <v>36</v>
      </c>
      <c r="D54" s="71">
        <f>SUM(E54:J54)</f>
        <v>4215983.1100000003</v>
      </c>
      <c r="E54" s="71">
        <f>E58+E62</f>
        <v>0</v>
      </c>
      <c r="F54" s="72">
        <f t="shared" ref="F54:J54" si="17">F58+F62</f>
        <v>0</v>
      </c>
      <c r="G54" s="72">
        <f t="shared" si="17"/>
        <v>4215983.1100000003</v>
      </c>
      <c r="H54" s="71">
        <f t="shared" si="17"/>
        <v>0</v>
      </c>
      <c r="I54" s="71">
        <f t="shared" si="17"/>
        <v>0</v>
      </c>
      <c r="J54" s="71">
        <f t="shared" si="17"/>
        <v>0</v>
      </c>
    </row>
    <row r="55" spans="1:10" s="4" customFormat="1" ht="40.15" customHeight="1" x14ac:dyDescent="0.2">
      <c r="A55" s="74" t="s">
        <v>42</v>
      </c>
      <c r="B55" s="77" t="s">
        <v>41</v>
      </c>
      <c r="C55" s="55" t="s">
        <v>34</v>
      </c>
      <c r="D55" s="64">
        <f>E55+F55+G55+H55+I55+J55</f>
        <v>27181165.419999998</v>
      </c>
      <c r="E55" s="64">
        <f t="shared" ref="E55:F55" si="18">E56+E57+E58</f>
        <v>0</v>
      </c>
      <c r="F55" s="63">
        <f t="shared" si="18"/>
        <v>0</v>
      </c>
      <c r="G55" s="63">
        <f>G56+G57+G58</f>
        <v>15393301.969999999</v>
      </c>
      <c r="H55" s="64">
        <f t="shared" ref="H55:J55" si="19">H56+H57+H58</f>
        <v>4274855.2699999996</v>
      </c>
      <c r="I55" s="64">
        <f t="shared" si="19"/>
        <v>4274855.2699999996</v>
      </c>
      <c r="J55" s="64">
        <f t="shared" si="19"/>
        <v>3238152.91</v>
      </c>
    </row>
    <row r="56" spans="1:10" s="4" customFormat="1" ht="45" customHeight="1" x14ac:dyDescent="0.25">
      <c r="A56" s="75"/>
      <c r="B56" s="78"/>
      <c r="C56" s="55" t="s">
        <v>4</v>
      </c>
      <c r="D56" s="64">
        <f>E56+F56+G56+H56+I56+J56</f>
        <v>16062718.719999999</v>
      </c>
      <c r="E56" s="65">
        <v>0</v>
      </c>
      <c r="F56" s="65">
        <v>0</v>
      </c>
      <c r="G56" s="63">
        <v>4274855.2699999996</v>
      </c>
      <c r="H56" s="64">
        <v>4274855.2699999996</v>
      </c>
      <c r="I56" s="64">
        <v>4274855.2699999996</v>
      </c>
      <c r="J56" s="64">
        <v>3238152.91</v>
      </c>
    </row>
    <row r="57" spans="1:10" s="4" customFormat="1" ht="34.9" customHeight="1" x14ac:dyDescent="0.25">
      <c r="A57" s="75"/>
      <c r="B57" s="78"/>
      <c r="C57" s="55" t="s">
        <v>35</v>
      </c>
      <c r="D57" s="64">
        <f>E57+F57+G57+H57+I57+J57</f>
        <v>6902463.5899999999</v>
      </c>
      <c r="E57" s="65">
        <v>0</v>
      </c>
      <c r="F57" s="65">
        <v>0</v>
      </c>
      <c r="G57" s="63">
        <v>6902463.5899999999</v>
      </c>
      <c r="H57" s="64">
        <v>0</v>
      </c>
      <c r="I57" s="64">
        <v>0</v>
      </c>
      <c r="J57" s="64">
        <v>0</v>
      </c>
    </row>
    <row r="58" spans="1:10" s="4" customFormat="1" ht="60" customHeight="1" x14ac:dyDescent="0.25">
      <c r="A58" s="75"/>
      <c r="B58" s="78"/>
      <c r="C58" s="57" t="s">
        <v>36</v>
      </c>
      <c r="D58" s="66">
        <f>SUM(E58:J58)</f>
        <v>4215983.1100000003</v>
      </c>
      <c r="E58" s="65">
        <v>0</v>
      </c>
      <c r="F58" s="65">
        <v>0</v>
      </c>
      <c r="G58" s="67">
        <v>4215983.1100000003</v>
      </c>
      <c r="H58" s="66">
        <v>0</v>
      </c>
      <c r="I58" s="66">
        <v>0</v>
      </c>
      <c r="J58" s="66">
        <v>0</v>
      </c>
    </row>
    <row r="59" spans="1:10" s="4" customFormat="1" ht="30.6" customHeight="1" x14ac:dyDescent="0.2">
      <c r="A59" s="74" t="s">
        <v>51</v>
      </c>
      <c r="B59" s="77" t="s">
        <v>41</v>
      </c>
      <c r="C59" s="57" t="s">
        <v>34</v>
      </c>
      <c r="D59" s="3">
        <f t="shared" ref="D59:D61" si="20">E59+F59+G59+H59+I59+J59</f>
        <v>0</v>
      </c>
      <c r="E59" s="3">
        <v>0</v>
      </c>
      <c r="F59" s="3">
        <v>0</v>
      </c>
      <c r="G59" s="56">
        <f t="shared" ref="G59:J59" si="21">G60+G61+G62</f>
        <v>0</v>
      </c>
      <c r="H59" s="3">
        <f t="shared" si="21"/>
        <v>0</v>
      </c>
      <c r="I59" s="3">
        <f t="shared" si="21"/>
        <v>0</v>
      </c>
      <c r="J59" s="3">
        <f t="shared" si="21"/>
        <v>0</v>
      </c>
    </row>
    <row r="60" spans="1:10" s="4" customFormat="1" ht="24.6" customHeight="1" x14ac:dyDescent="0.2">
      <c r="A60" s="75"/>
      <c r="B60" s="78"/>
      <c r="C60" s="55" t="s">
        <v>4</v>
      </c>
      <c r="D60" s="3">
        <f t="shared" si="20"/>
        <v>0</v>
      </c>
      <c r="E60" s="3">
        <v>0</v>
      </c>
      <c r="F60" s="3">
        <v>0</v>
      </c>
      <c r="G60" s="56">
        <f>G61+G62+G67</f>
        <v>0</v>
      </c>
      <c r="H60" s="3">
        <f>H61+H62+H67</f>
        <v>0</v>
      </c>
      <c r="I60" s="3">
        <f>I61+I62+I67</f>
        <v>0</v>
      </c>
      <c r="J60" s="3">
        <f>J61+J62+J67</f>
        <v>0</v>
      </c>
    </row>
    <row r="61" spans="1:10" s="4" customFormat="1" ht="39" customHeight="1" x14ac:dyDescent="0.2">
      <c r="A61" s="75"/>
      <c r="B61" s="78"/>
      <c r="C61" s="55" t="s">
        <v>35</v>
      </c>
      <c r="D61" s="3">
        <f t="shared" si="20"/>
        <v>0</v>
      </c>
      <c r="E61" s="3">
        <v>0</v>
      </c>
      <c r="F61" s="3">
        <v>0</v>
      </c>
      <c r="G61" s="56">
        <f>G62+G67+G68</f>
        <v>0</v>
      </c>
      <c r="H61" s="3">
        <f>H62+H67+H68</f>
        <v>0</v>
      </c>
      <c r="I61" s="3">
        <f>I62+I67+I68</f>
        <v>0</v>
      </c>
      <c r="J61" s="3">
        <f>J62+J67+J68</f>
        <v>0</v>
      </c>
    </row>
    <row r="62" spans="1:10" s="4" customFormat="1" ht="64.900000000000006" customHeight="1" x14ac:dyDescent="0.2">
      <c r="A62" s="76"/>
      <c r="B62" s="79"/>
      <c r="C62" s="55" t="s">
        <v>36</v>
      </c>
      <c r="D62" s="3">
        <f t="shared" ref="D62:D64" si="22">E62+F62+G62+H62+I62+J62</f>
        <v>0</v>
      </c>
      <c r="E62" s="3">
        <v>0</v>
      </c>
      <c r="F62" s="3">
        <v>0</v>
      </c>
      <c r="G62" s="56">
        <f>G67+G68+G69</f>
        <v>0</v>
      </c>
      <c r="H62" s="3">
        <f>H67+H68+H69</f>
        <v>0</v>
      </c>
      <c r="I62" s="3">
        <f>I67+I68+I69</f>
        <v>0</v>
      </c>
      <c r="J62" s="3">
        <f>J67+J68+J69</f>
        <v>0</v>
      </c>
    </row>
    <row r="63" spans="1:10" s="4" customFormat="1" ht="38.450000000000003" customHeight="1" x14ac:dyDescent="0.2">
      <c r="A63" s="74" t="s">
        <v>59</v>
      </c>
      <c r="B63" s="77" t="s">
        <v>41</v>
      </c>
      <c r="C63" s="57" t="s">
        <v>34</v>
      </c>
      <c r="D63" s="64">
        <f>D64+D66+D65</f>
        <v>330693.71999999997</v>
      </c>
      <c r="E63" s="64">
        <v>0</v>
      </c>
      <c r="F63" s="64">
        <v>0</v>
      </c>
      <c r="G63" s="63">
        <f>G64+G65+G66</f>
        <v>330693.71999999997</v>
      </c>
      <c r="H63" s="64">
        <f t="shared" ref="H63:J63" si="23">H64+H65+H66</f>
        <v>0</v>
      </c>
      <c r="I63" s="64">
        <f t="shared" si="23"/>
        <v>0</v>
      </c>
      <c r="J63" s="64">
        <f t="shared" si="23"/>
        <v>0</v>
      </c>
    </row>
    <row r="64" spans="1:10" x14ac:dyDescent="0.25">
      <c r="A64" s="75"/>
      <c r="B64" s="78"/>
      <c r="C64" s="69" t="s">
        <v>4</v>
      </c>
      <c r="D64" s="64">
        <f t="shared" si="22"/>
        <v>0</v>
      </c>
      <c r="E64" s="64">
        <v>0</v>
      </c>
      <c r="F64" s="64">
        <v>0</v>
      </c>
      <c r="G64" s="63">
        <v>0</v>
      </c>
      <c r="H64" s="64">
        <f>H65+H66+H71</f>
        <v>0</v>
      </c>
      <c r="I64" s="64">
        <f>I65+I66+I71</f>
        <v>0</v>
      </c>
      <c r="J64" s="64">
        <f>J65+J66+J71</f>
        <v>0</v>
      </c>
    </row>
    <row r="65" spans="1:10" x14ac:dyDescent="0.25">
      <c r="A65" s="75"/>
      <c r="B65" s="78"/>
      <c r="C65" s="69" t="s">
        <v>35</v>
      </c>
      <c r="D65" s="64">
        <f>E65+F65+G65+H65+I65+J65</f>
        <v>330693.71999999997</v>
      </c>
      <c r="E65" s="64">
        <v>0</v>
      </c>
      <c r="F65" s="64">
        <v>0</v>
      </c>
      <c r="G65" s="63">
        <v>330693.71999999997</v>
      </c>
      <c r="H65" s="64">
        <f>H66+H71+H72</f>
        <v>0</v>
      </c>
      <c r="I65" s="64">
        <f>I66+I71+I72</f>
        <v>0</v>
      </c>
      <c r="J65" s="64">
        <f>J66+J71+J72</f>
        <v>0</v>
      </c>
    </row>
    <row r="66" spans="1:10" x14ac:dyDescent="0.25">
      <c r="A66" s="76"/>
      <c r="B66" s="79"/>
      <c r="C66" s="69" t="s">
        <v>36</v>
      </c>
      <c r="D66" s="64">
        <f t="shared" ref="D66" si="24">E66+F66+G66+H66+I66+J66</f>
        <v>0</v>
      </c>
      <c r="E66" s="64">
        <v>0</v>
      </c>
      <c r="F66" s="64">
        <v>0</v>
      </c>
      <c r="G66" s="63">
        <f>G71+G72+G73</f>
        <v>0</v>
      </c>
      <c r="H66" s="64">
        <f>H71+H72+H73</f>
        <v>0</v>
      </c>
      <c r="I66" s="64">
        <f>I71+I72+I73</f>
        <v>0</v>
      </c>
      <c r="J66" s="64">
        <f>J71+J72+J73</f>
        <v>0</v>
      </c>
    </row>
    <row r="67" spans="1:10" x14ac:dyDescent="0.25">
      <c r="A67" s="73" t="s">
        <v>55</v>
      </c>
      <c r="B67" s="73"/>
      <c r="C67" s="73"/>
      <c r="D67" s="73"/>
      <c r="E67" s="73"/>
      <c r="F67" s="73"/>
      <c r="G67" s="73"/>
      <c r="H67" s="73"/>
      <c r="I67" s="73"/>
      <c r="J67" s="73"/>
    </row>
    <row r="68" spans="1:10" x14ac:dyDescent="0.25">
      <c r="A68" s="73"/>
      <c r="B68" s="73"/>
      <c r="C68" s="73"/>
      <c r="D68" s="73"/>
      <c r="E68" s="73"/>
      <c r="F68" s="73"/>
      <c r="G68" s="73"/>
      <c r="H68" s="73"/>
      <c r="I68" s="73"/>
      <c r="J68" s="73"/>
    </row>
  </sheetData>
  <mergeCells count="34">
    <mergeCell ref="A1:J1"/>
    <mergeCell ref="A3:J3"/>
    <mergeCell ref="A4:A6"/>
    <mergeCell ref="D4:D6"/>
    <mergeCell ref="E4:J4"/>
    <mergeCell ref="E5:E6"/>
    <mergeCell ref="F5:F6"/>
    <mergeCell ref="G5:G6"/>
    <mergeCell ref="H5:H6"/>
    <mergeCell ref="I5:I6"/>
    <mergeCell ref="J5:J6"/>
    <mergeCell ref="B4:B6"/>
    <mergeCell ref="C4:C6"/>
    <mergeCell ref="B51:B54"/>
    <mergeCell ref="C47:C50"/>
    <mergeCell ref="B8:B11"/>
    <mergeCell ref="A51:A54"/>
    <mergeCell ref="B55:B58"/>
    <mergeCell ref="A12:A14"/>
    <mergeCell ref="B12:B14"/>
    <mergeCell ref="A55:A58"/>
    <mergeCell ref="A8:A11"/>
    <mergeCell ref="C44:C46"/>
    <mergeCell ref="C25:C31"/>
    <mergeCell ref="C40:C43"/>
    <mergeCell ref="B41:B43"/>
    <mergeCell ref="A34:A36"/>
    <mergeCell ref="B34:B36"/>
    <mergeCell ref="B25:B31"/>
    <mergeCell ref="A67:J68"/>
    <mergeCell ref="A59:A62"/>
    <mergeCell ref="B59:B62"/>
    <mergeCell ref="A63:A66"/>
    <mergeCell ref="B63:B66"/>
  </mergeCells>
  <pageMargins left="0.7" right="0.56025000000000003" top="0.75" bottom="0.75" header="0.3" footer="0.3"/>
  <pageSetup paperSize="9" scale="69" fitToHeight="0" orientation="landscape" r:id="rId1"/>
  <headerFooter differentOddEven="1" differentFirst="1">
    <oddHeader>&amp;C22</oddHeader>
    <evenHeader>&amp;C&amp;[21</evenHeader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Костюкова Екатерина Сергеевна</cp:lastModifiedBy>
  <cp:lastPrinted>2021-09-01T08:10:53Z</cp:lastPrinted>
  <dcterms:created xsi:type="dcterms:W3CDTF">2017-10-02T06:41:49Z</dcterms:created>
  <dcterms:modified xsi:type="dcterms:W3CDTF">2021-09-24T07:01:43Z</dcterms:modified>
</cp:coreProperties>
</file>