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10E584D-C62C-4A65-9B06-5F944EC9AC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Лист1!$A$1:$I$219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4" i="1" l="1"/>
  <c r="E117" i="1"/>
  <c r="E116" i="1"/>
  <c r="E115" i="1"/>
  <c r="E114" i="1"/>
  <c r="E113" i="1"/>
  <c r="E112" i="1"/>
  <c r="E111" i="1"/>
  <c r="E110" i="1"/>
  <c r="I109" i="1"/>
  <c r="H109" i="1"/>
  <c r="G109" i="1"/>
  <c r="F109" i="1"/>
  <c r="E109" i="1" l="1"/>
  <c r="H197" i="1"/>
  <c r="I197" i="1"/>
  <c r="G197" i="1"/>
  <c r="I124" i="1"/>
  <c r="E99" i="1"/>
  <c r="E98" i="1"/>
  <c r="E97" i="1"/>
  <c r="E96" i="1"/>
  <c r="E95" i="1"/>
  <c r="E94" i="1"/>
  <c r="E93" i="1"/>
  <c r="E92" i="1"/>
  <c r="I91" i="1"/>
  <c r="H91" i="1"/>
  <c r="G91" i="1"/>
  <c r="F91" i="1"/>
  <c r="E190" i="1"/>
  <c r="E189" i="1"/>
  <c r="E188" i="1"/>
  <c r="E187" i="1"/>
  <c r="E186" i="1"/>
  <c r="E185" i="1"/>
  <c r="E184" i="1"/>
  <c r="E183" i="1"/>
  <c r="I182" i="1"/>
  <c r="H182" i="1"/>
  <c r="G182" i="1"/>
  <c r="F182" i="1"/>
  <c r="E181" i="1"/>
  <c r="E180" i="1"/>
  <c r="E179" i="1"/>
  <c r="E178" i="1"/>
  <c r="E177" i="1"/>
  <c r="E176" i="1"/>
  <c r="E175" i="1"/>
  <c r="E174" i="1"/>
  <c r="I173" i="1"/>
  <c r="H173" i="1"/>
  <c r="G173" i="1"/>
  <c r="F173" i="1"/>
  <c r="E91" i="1" l="1"/>
  <c r="E182" i="1"/>
  <c r="E173" i="1"/>
  <c r="E139" i="1"/>
  <c r="E140" i="1"/>
  <c r="E141" i="1"/>
  <c r="E142" i="1"/>
  <c r="E143" i="1"/>
  <c r="E144" i="1"/>
  <c r="E145" i="1"/>
  <c r="E156" i="1"/>
  <c r="E157" i="1"/>
  <c r="E158" i="1"/>
  <c r="E159" i="1"/>
  <c r="E160" i="1"/>
  <c r="E161" i="1"/>
  <c r="E162" i="1"/>
  <c r="E163" i="1"/>
  <c r="E165" i="1"/>
  <c r="E166" i="1"/>
  <c r="E167" i="1"/>
  <c r="E168" i="1"/>
  <c r="E169" i="1"/>
  <c r="E170" i="1"/>
  <c r="E171" i="1"/>
  <c r="E172" i="1"/>
  <c r="F191" i="1"/>
  <c r="H199" i="1"/>
  <c r="H198" i="1"/>
  <c r="H196" i="1"/>
  <c r="H195" i="1"/>
  <c r="H194" i="1"/>
  <c r="H193" i="1"/>
  <c r="H191" i="1" s="1"/>
  <c r="H192" i="1"/>
  <c r="G37" i="1" l="1"/>
  <c r="H37" i="1"/>
  <c r="F37" i="1"/>
  <c r="E38" i="1"/>
  <c r="F124" i="1" l="1"/>
  <c r="E124" i="1" s="1"/>
  <c r="F199" i="1"/>
  <c r="G199" i="1"/>
  <c r="E154" i="1"/>
  <c r="E136" i="1"/>
  <c r="E135" i="1"/>
  <c r="F126" i="1"/>
  <c r="G126" i="1"/>
  <c r="H126" i="1"/>
  <c r="H208" i="1" s="1"/>
  <c r="H217" i="1" s="1"/>
  <c r="I126" i="1"/>
  <c r="I208" i="1" s="1"/>
  <c r="I217" i="1" s="1"/>
  <c r="E108" i="1"/>
  <c r="E90" i="1"/>
  <c r="E81" i="1"/>
  <c r="E72" i="1"/>
  <c r="E63" i="1"/>
  <c r="E54" i="1"/>
  <c r="E45" i="1"/>
  <c r="E36" i="1"/>
  <c r="E27" i="1"/>
  <c r="E18" i="1"/>
  <c r="F208" i="1" l="1"/>
  <c r="E199" i="1"/>
  <c r="E126" i="1"/>
  <c r="G208" i="1"/>
  <c r="G217" i="1" s="1"/>
  <c r="F217" i="1"/>
  <c r="E217" i="1" l="1"/>
  <c r="E208" i="1"/>
  <c r="G125" i="1"/>
  <c r="G123" i="1"/>
  <c r="G196" i="1"/>
  <c r="I155" i="1"/>
  <c r="H155" i="1"/>
  <c r="G155" i="1"/>
  <c r="F155" i="1"/>
  <c r="I164" i="1"/>
  <c r="H164" i="1"/>
  <c r="G164" i="1"/>
  <c r="F164" i="1"/>
  <c r="E80" i="1"/>
  <c r="E79" i="1"/>
  <c r="E78" i="1"/>
  <c r="E77" i="1"/>
  <c r="E76" i="1"/>
  <c r="E75" i="1"/>
  <c r="E74" i="1"/>
  <c r="I73" i="1"/>
  <c r="H73" i="1"/>
  <c r="G73" i="1"/>
  <c r="F73" i="1"/>
  <c r="H123" i="1"/>
  <c r="H205" i="1" s="1"/>
  <c r="H214" i="1" s="1"/>
  <c r="I123" i="1"/>
  <c r="F123" i="1"/>
  <c r="E35" i="1"/>
  <c r="E34" i="1"/>
  <c r="E33" i="1"/>
  <c r="E32" i="1"/>
  <c r="E31" i="1"/>
  <c r="E30" i="1"/>
  <c r="E29" i="1"/>
  <c r="I28" i="1"/>
  <c r="H28" i="1"/>
  <c r="G28" i="1"/>
  <c r="F28" i="1"/>
  <c r="F125" i="1"/>
  <c r="F198" i="1"/>
  <c r="G198" i="1"/>
  <c r="E153" i="1"/>
  <c r="H125" i="1"/>
  <c r="H207" i="1" s="1"/>
  <c r="H216" i="1" s="1"/>
  <c r="I125" i="1"/>
  <c r="I207" i="1" s="1"/>
  <c r="I216" i="1" s="1"/>
  <c r="E107" i="1"/>
  <c r="E89" i="1"/>
  <c r="E71" i="1"/>
  <c r="E62" i="1"/>
  <c r="E53" i="1"/>
  <c r="E44" i="1"/>
  <c r="E26" i="1"/>
  <c r="E17" i="1"/>
  <c r="E16" i="1"/>
  <c r="E11" i="1"/>
  <c r="F121" i="1"/>
  <c r="F122" i="1"/>
  <c r="I122" i="1"/>
  <c r="G122" i="1"/>
  <c r="I120" i="1"/>
  <c r="I119" i="1"/>
  <c r="E88" i="1"/>
  <c r="E87" i="1"/>
  <c r="E86" i="1"/>
  <c r="E85" i="1"/>
  <c r="E84" i="1"/>
  <c r="E83" i="1"/>
  <c r="I82" i="1"/>
  <c r="H82" i="1"/>
  <c r="G82" i="1"/>
  <c r="F82" i="1"/>
  <c r="H146" i="1"/>
  <c r="H137" i="1"/>
  <c r="H128" i="1"/>
  <c r="H119" i="1"/>
  <c r="H201" i="1" s="1"/>
  <c r="H120" i="1"/>
  <c r="H202" i="1" s="1"/>
  <c r="H211" i="1" s="1"/>
  <c r="H121" i="1"/>
  <c r="H203" i="1" s="1"/>
  <c r="H212" i="1" s="1"/>
  <c r="H122" i="1"/>
  <c r="H204" i="1" s="1"/>
  <c r="H213" i="1" s="1"/>
  <c r="H124" i="1"/>
  <c r="H206" i="1" s="1"/>
  <c r="H215" i="1" s="1"/>
  <c r="H100" i="1"/>
  <c r="H64" i="1"/>
  <c r="H55" i="1"/>
  <c r="H46" i="1"/>
  <c r="H19" i="1"/>
  <c r="H10" i="1"/>
  <c r="G194" i="1"/>
  <c r="G121" i="1"/>
  <c r="G119" i="1"/>
  <c r="F119" i="1"/>
  <c r="E106" i="1"/>
  <c r="E105" i="1"/>
  <c r="E104" i="1"/>
  <c r="E103" i="1"/>
  <c r="E102" i="1"/>
  <c r="E101" i="1"/>
  <c r="I100" i="1"/>
  <c r="G100" i="1"/>
  <c r="F100" i="1"/>
  <c r="E70" i="1"/>
  <c r="E69" i="1"/>
  <c r="E68" i="1"/>
  <c r="E67" i="1"/>
  <c r="E66" i="1"/>
  <c r="E65" i="1"/>
  <c r="I64" i="1"/>
  <c r="G64" i="1"/>
  <c r="F64" i="1"/>
  <c r="E152" i="1"/>
  <c r="E151" i="1"/>
  <c r="E150" i="1"/>
  <c r="E148" i="1"/>
  <c r="E147" i="1"/>
  <c r="I146" i="1"/>
  <c r="G146" i="1"/>
  <c r="F146" i="1"/>
  <c r="E198" i="1" l="1"/>
  <c r="E164" i="1"/>
  <c r="E155" i="1"/>
  <c r="H200" i="1"/>
  <c r="E119" i="1"/>
  <c r="H210" i="1"/>
  <c r="E123" i="1"/>
  <c r="E73" i="1"/>
  <c r="E28" i="1"/>
  <c r="F207" i="1"/>
  <c r="E125" i="1"/>
  <c r="G207" i="1"/>
  <c r="E82" i="1"/>
  <c r="H118" i="1"/>
  <c r="E100" i="1"/>
  <c r="E64" i="1"/>
  <c r="E146" i="1"/>
  <c r="F120" i="1"/>
  <c r="F118" i="1" s="1"/>
  <c r="I206" i="1"/>
  <c r="I215" i="1" s="1"/>
  <c r="G120" i="1"/>
  <c r="E61" i="1"/>
  <c r="E60" i="1"/>
  <c r="E59" i="1"/>
  <c r="E58" i="1"/>
  <c r="E57" i="1"/>
  <c r="E56" i="1"/>
  <c r="G55" i="1"/>
  <c r="F55" i="1"/>
  <c r="I40" i="1"/>
  <c r="E207" i="1" l="1"/>
  <c r="H209" i="1"/>
  <c r="I121" i="1"/>
  <c r="I118" i="1" s="1"/>
  <c r="I37" i="1"/>
  <c r="E37" i="1" s="1"/>
  <c r="G216" i="1"/>
  <c r="G118" i="1"/>
  <c r="E118" i="1" s="1"/>
  <c r="F216" i="1"/>
  <c r="E121" i="1"/>
  <c r="E122" i="1"/>
  <c r="E120" i="1"/>
  <c r="I55" i="1"/>
  <c r="E55" i="1" s="1"/>
  <c r="E129" i="1"/>
  <c r="E130" i="1"/>
  <c r="E131" i="1"/>
  <c r="E132" i="1"/>
  <c r="E133" i="1"/>
  <c r="E134" i="1"/>
  <c r="E149" i="1"/>
  <c r="E12" i="1"/>
  <c r="E13" i="1"/>
  <c r="E14" i="1"/>
  <c r="E15" i="1"/>
  <c r="E20" i="1"/>
  <c r="E21" i="1"/>
  <c r="E22" i="1"/>
  <c r="E23" i="1"/>
  <c r="E24" i="1"/>
  <c r="E25" i="1"/>
  <c r="E39" i="1"/>
  <c r="E40" i="1"/>
  <c r="E41" i="1"/>
  <c r="E42" i="1"/>
  <c r="E43" i="1"/>
  <c r="E47" i="1"/>
  <c r="E49" i="1"/>
  <c r="E50" i="1"/>
  <c r="E51" i="1"/>
  <c r="E52" i="1"/>
  <c r="E216" i="1" l="1"/>
  <c r="E48" i="1"/>
  <c r="G10" i="1" l="1"/>
  <c r="I193" i="1" l="1"/>
  <c r="I202" i="1" s="1"/>
  <c r="I211" i="1" s="1"/>
  <c r="I194" i="1"/>
  <c r="I203" i="1" s="1"/>
  <c r="I212" i="1" s="1"/>
  <c r="I195" i="1"/>
  <c r="I204" i="1" s="1"/>
  <c r="I213" i="1" s="1"/>
  <c r="I196" i="1"/>
  <c r="I205" i="1" s="1"/>
  <c r="G193" i="1"/>
  <c r="G202" i="1" s="1"/>
  <c r="G211" i="1" s="1"/>
  <c r="G203" i="1"/>
  <c r="G212" i="1" s="1"/>
  <c r="G195" i="1"/>
  <c r="G204" i="1" s="1"/>
  <c r="G213" i="1" s="1"/>
  <c r="G205" i="1"/>
  <c r="F193" i="1"/>
  <c r="E193" i="1" s="1"/>
  <c r="F194" i="1"/>
  <c r="F195" i="1"/>
  <c r="F196" i="1"/>
  <c r="F197" i="1"/>
  <c r="G192" i="1"/>
  <c r="F192" i="1"/>
  <c r="F204" i="1" l="1"/>
  <c r="E195" i="1"/>
  <c r="F203" i="1"/>
  <c r="E194" i="1"/>
  <c r="F205" i="1"/>
  <c r="E196" i="1"/>
  <c r="F213" i="1"/>
  <c r="E213" i="1" s="1"/>
  <c r="E204" i="1"/>
  <c r="F212" i="1"/>
  <c r="E212" i="1" s="1"/>
  <c r="E203" i="1"/>
  <c r="E205" i="1"/>
  <c r="G191" i="1"/>
  <c r="E197" i="1"/>
  <c r="F206" i="1"/>
  <c r="G206" i="1"/>
  <c r="I214" i="1"/>
  <c r="G214" i="1"/>
  <c r="F201" i="1"/>
  <c r="F202" i="1"/>
  <c r="E202" i="1" s="1"/>
  <c r="G201" i="1"/>
  <c r="G210" i="1" s="1"/>
  <c r="G200" i="1" l="1"/>
  <c r="E206" i="1"/>
  <c r="G215" i="1"/>
  <c r="G209" i="1" s="1"/>
  <c r="F210" i="1"/>
  <c r="F200" i="1"/>
  <c r="F214" i="1"/>
  <c r="E214" i="1" s="1"/>
  <c r="F211" i="1"/>
  <c r="E211" i="1" s="1"/>
  <c r="F215" i="1"/>
  <c r="G137" i="1"/>
  <c r="F137" i="1"/>
  <c r="G128" i="1"/>
  <c r="I128" i="1"/>
  <c r="F128" i="1"/>
  <c r="I138" i="1"/>
  <c r="E138" i="1" s="1"/>
  <c r="E128" i="1" l="1"/>
  <c r="E215" i="1"/>
  <c r="F209" i="1"/>
  <c r="I137" i="1"/>
  <c r="E137" i="1" s="1"/>
  <c r="I192" i="1"/>
  <c r="I191" i="1" l="1"/>
  <c r="E191" i="1" s="1"/>
  <c r="E192" i="1"/>
  <c r="I201" i="1"/>
  <c r="E201" i="1" s="1"/>
  <c r="I46" i="1"/>
  <c r="G46" i="1"/>
  <c r="F46" i="1"/>
  <c r="G19" i="1"/>
  <c r="I19" i="1"/>
  <c r="F19" i="1"/>
  <c r="I10" i="1"/>
  <c r="F10" i="1"/>
  <c r="E10" i="1" l="1"/>
  <c r="I200" i="1"/>
  <c r="E200" i="1" s="1"/>
  <c r="E19" i="1"/>
  <c r="I210" i="1"/>
  <c r="E210" i="1" s="1"/>
  <c r="E46" i="1"/>
  <c r="I209" i="1" l="1"/>
  <c r="E209" i="1" s="1"/>
</calcChain>
</file>

<file path=xl/sharedStrings.xml><?xml version="1.0" encoding="utf-8"?>
<sst xmlns="http://schemas.openxmlformats.org/spreadsheetml/2006/main" count="82" uniqueCount="59">
  <si>
    <t xml:space="preserve"> </t>
  </si>
  <si>
    <t>№ п/п</t>
  </si>
  <si>
    <t>Наименование мероприятия, подпрограммы</t>
  </si>
  <si>
    <t>ВСЕГО:</t>
  </si>
  <si>
    <t>Федеральный бюджет</t>
  </si>
  <si>
    <t>Областной бюджет</t>
  </si>
  <si>
    <t>Местный бюджет   (софинансирование)</t>
  </si>
  <si>
    <t>государственной программы Иркутской области</t>
  </si>
  <si>
    <t>Итого</t>
  </si>
  <si>
    <t>Всего:</t>
  </si>
  <si>
    <t xml:space="preserve">Мэр города </t>
  </si>
  <si>
    <t>М.В. Торопкин</t>
  </si>
  <si>
    <t>1.1.</t>
  </si>
  <si>
    <t>1.2.</t>
  </si>
  <si>
    <t>1.3.</t>
  </si>
  <si>
    <t>2.1.</t>
  </si>
  <si>
    <t>Год реализации</t>
  </si>
  <si>
    <t>Общий объем финансирования,  руб.</t>
  </si>
  <si>
    <t>1.4.</t>
  </si>
  <si>
    <t>1.5.</t>
  </si>
  <si>
    <t>1.6.</t>
  </si>
  <si>
    <t>Иные источники финансирования, руб.</t>
  </si>
  <si>
    <t>1.7.</t>
  </si>
  <si>
    <t>Основное мероприятие "Капитальные ремонты объектов культуры и архивов муниципальной собственности муниципальных образований Иркутской области" Подпрограммы  "Оказание финансовой поддержки муниципальным образованиям Иркутской области в сфере культуры и архивного дела" на 2019 - 2025 годы</t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</si>
  <si>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2019 - 2025 годы Подпрограммы  «Оказание финансовой поддержки муниципальным образованиям Иркутской области в сфере культуры и архивного дела" на 2019 - 2025 годы
</t>
  </si>
  <si>
    <r>
      <t>Наименование мероприятия, подпрограммы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муниципальной подпрограммы</t>
    </r>
  </si>
  <si>
    <t>Основное мероприятие "Восстановление (ремонт, реставрация, благоустройство) воинских захоронений на территории Иркутской области" 
Подпрограммы  «Реализация единой государственной политики в сфере культуры» на 2019-2025 годы</t>
  </si>
  <si>
    <t xml:space="preserve">Подпрограмма "Оказание финансовой поддержки муниципальным образованиям Иркутской области в сфере культуры и архивного дела" на 2019 - 2025 годы
</t>
  </si>
  <si>
    <t xml:space="preserve">Региональный проект "Цифровизация услуг и формирование информационного пространства в сфере культуры на 2019 - 2024 годы Подпрограммы "Государственное управление культурой, архивным делом и сохранение национальной самобытности" на 2019 - 2025 годы
</t>
  </si>
  <si>
    <t>«Приложение 4
к муниципальной программе
«Развитие культуры и архивного дела» на 2019-2026 годы</t>
  </si>
  <si>
    <r>
  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
</t>
    </r>
    <r>
      <rPr>
        <u/>
        <sz val="12"/>
        <rFont val="Times New Roman"/>
        <family val="1"/>
        <charset val="204"/>
      </rPr>
      <t>"Развитие культуры и архивного дела" на 2019-2026 годы</t>
    </r>
    <r>
      <rPr>
        <sz val="12"/>
        <rFont val="Times New Roman"/>
        <family val="1"/>
        <charset val="204"/>
      </rPr>
      <t xml:space="preserve">
 (далее – муниципальная программа)
</t>
    </r>
  </si>
  <si>
    <t>Основное мероприятие 1.6. "Капитальный ремонт большого зала и фасада МБКДУ "Дворец культуры"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</si>
  <si>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1.7 "Капитальный ремонт фасада МБКДУ "Дворец культуры" подпрограммы 1 "Создание единого культурного пространства и развитие архивного дела в городе Усолье-Сибирское" на 2019-2026</t>
  </si>
  <si>
    <t>Мероприятие 1.1.1. "Комплектование библиотечного фонда МБУК «Усольская городская централизованная библиотечная система»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</si>
  <si>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1.13. "Восстановление (ремонт, реставрация, благоустройство) воинских захоронений" 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</si>
  <si>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1.15. "Благоустройство Мемориального комплекса им. Н.Ф.Ватутина в г.Усолье-Сибирское"подпрограммы 1 "Создание единого культурного пространства и развитие архивного дела в городе Усолье-Сибирское" на 2019-2026</t>
  </si>
  <si>
    <t>Мероприятие 1.14.3. «Реализация основных мероприятий по созданию модельной муниципальной библиотеки в рамках национального проекта «Культура» (региональный проект «Культурная среда») подпрограммы 1 "Создание единого культурного пространства и развитие архивного дела в городе Усолье-Сибирское" на 2019-2026</t>
  </si>
  <si>
    <t>Мероприятие 1.14.4.  Развитие деятельности муниципальных модельных библиотек (в том числе в целях получения субсидий из областного бюджета)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</si>
  <si>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1.18. «Техническое оснащение МБУК «Усольский историко-краеведческий музей» в рамках регионального проекта «Обеспечение качественно нового уровня развития инфраструктуры культуры («Культурная среда») (Иркутская область)"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</si>
  <si>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1.16. «Создание виртуального концертного зала в МБУ ДО «Детская музыкальная школа» в рамках национального проекта «Культура» (региональный проект «Цифровая культура»)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</si>
  <si>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1.8. "Издание книги «Город, рожденный у соли» (очерки истории города Усолье-Сибирское 1669-1945 гг.) Шаманского С.В. к 350-летию города Усолье-Сибирское для МБУК «Усольская городская централизованная библиотечная система»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</si>
  <si>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1.9. "Благоустройство территории города (приобретение и установка стелы к 350-летию города Усолье-Сибирское)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</si>
  <si>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1.17. «Благоустройство территории Нижнего парка» (Реализация мероприятий перечня народных инициатив)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</si>
  <si>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1.20. «Переоборудование механической системы сцены муниципального бюджетного учреждения культуры «Дом культуры «Мир» в рамках реализации инициативных проектов, выдвигаемых для получения финансовой поддержки из бюджета Иркутской области» подпрограммы 1 "Создание единого культурного пространства и развитие архивного дела в городе Усолье-Сибирское" на 2019-2025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</si>
  <si>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1.21.  Твой взгляд (МБКДУ «Дворец культуры») в рамках реализации инициативных проектов, выдвигаемых для получения финансовой поддержки из бюджета Иркутской области  подпрограммы 1 "Создание единого культурного пространства и развитие архивного дела в городе Усолье-Сибирское" на 2019-2026</t>
  </si>
  <si>
    <t>Подпрограмма 1  «Создание единого культурного пространства и развитие архивного дела в городе Усолье-Сибирское» на 2019-2026 годы</t>
  </si>
  <si>
    <t>Основное мероприятие 1.10. "Капитальный ремонт кровли МБКДУ "Дворец культуры" подпрограммы 1 "Создание единого культурного пространства и развитие архивного дела в городе Усолье-Сибирское" на 2019-2026</t>
  </si>
  <si>
    <t>Государственная программа Иркутской области «Развитие культуры» на 2019 - 2025 годы, 
утверждённая постановлением Правительства Иркутской области от 06.11.2018 года № 815-пп;
государственная программа Иркутской области «Развитие культуры» на 2024-2030 годы, 
утверждённая постановлением Правительства Иркутской области от 13.11.2023 года № 1023-пп</t>
  </si>
  <si>
    <t>Основное мероприятие 1.23. «Музей – визитная карточка города Усолье-Сибирское» в рамках реализации инициативных проектов, выдвигаемых для получения финансовой поддержки из бюджета Иркутской области»  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</si>
  <si>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1.24. «Твоя сцена» (МБКДУ «Дворец культуры») в рамках реализации инициативных проектов, выдвигаемых для получения финансовой поддержки из бюджета Иркутской области»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</si>
  <si>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1.22.  "Реализация мероприятий по оснащению домов культуры материальными ценностями в рамках областного конкурса на предоставление субсидий на развитие домов культуры" подпрограммы 1 "Создание единого культурного пространства и развитие архивного дела в городе Усолье-Сибирское" на 2019-2026</t>
  </si>
  <si>
    <t>1.8.</t>
  </si>
  <si>
    <t xml:space="preserve">Региональный проект «Развитие инфраструктуры и модернизация государственных и муниципальных учреждений культуры»
</t>
  </si>
  <si>
    <t>Основное мероприятие 1.25. «Восстановление мемориальных сооружений и объектов, увековечивающих память погибших при защите Отечества»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</si>
  <si>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"Поддержка отрасли культуры" Подпрограммы  "Государственное управление культурой, архивным делом и сохранение национальной самобытности" на 2019 - 2025 годы;
региональный проект  «Реализация приоритетных проектов в сфере
культуры» (2024-2030)</t>
  </si>
  <si>
    <t>Государственная программа Иркутской области «Экономическое развитие и инновационная экономика» на 2019 - 2025 годы, 
утвержденная постановлением Правительства Иркутской области от 12.11.2018 г. № 828-пп;
Государственная программа Иркутской области «Экономическое развитие и инновационная экономика» на 2024-2030 годы, 
утвержденная постановлением Правительства Иркутской области от 13.11.2023 г. № 1005-пп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</si>
  <si>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годы;
ведомственный проект "Социально-экономическое развитие муниципальных образований Иркутской области" (2024-2023 годы)
мероприятие (результат): Оказана поддержка органам местного самоуправления муниципальных образований Иркутской области в целях реализации инициативных проектов</t>
  </si>
  <si>
    <t xml:space="preserve">Региональный проект "Обеспечение качественно нового уровня развития инфраструктуры культуры" на 2019-2025 годы Подпрограммы "Оказание финансовой поддержки муниципальным образованиям Иркутской области в сфере культуры и архивного дела" на 2019 - 2025 годы;
региональный проект "Обеспечение качественно нового уровня развития инфраструктуры культуры" (2024-2030)
</t>
  </si>
  <si>
    <t>Приложение 2
к постановлению
администрации города Усолье-Сибирское 
от 15.02.2024 г. № 649-па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</si>
</sst>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3" fillId="0" borderId="0" xfId="0" applyFont="1" applyAlignment="1">
      <alignment horizontal="left" wrapText="1"/>
    </xf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1" fontId="3" fillId="0" borderId="9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1" fontId="3" fillId="0" borderId="7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9"/>
  <sheetViews>
    <sheetView tabSelected="1" view="pageBreakPreview" zoomScale="69" zoomScaleNormal="100" zoomScaleSheetLayoutView="69" workbookViewId="0">
      <pane xSplit="3" ySplit="9" topLeftCell="D82" activePane="bottomRight" state="frozen"/>
      <selection pane="topRight" activeCell="D1" sqref="D1"/>
      <selection pane="bottomLeft" activeCell="A10" sqref="A10"/>
      <selection pane="bottomRight" activeCell="F2" sqref="F2"/>
    </sheetView>
  </sheetViews>
  <sheetFormatPr defaultRowHeight="14.4" x14ac:dyDescent="0.3"/>
  <cols>
    <col min="1" max="1" width="5.88671875" customWidth="1"/>
    <col min="2" max="2" width="26.6640625" customWidth="1"/>
    <col min="3" max="3" width="23.88671875" customWidth="1"/>
    <col min="4" max="4" width="14.88671875" customWidth="1"/>
    <col min="5" max="5" width="15.5546875" customWidth="1"/>
    <col min="6" max="6" width="15.109375" customWidth="1"/>
    <col min="7" max="7" width="14.88671875" customWidth="1"/>
    <col min="8" max="8" width="15.88671875" customWidth="1"/>
    <col min="9" max="9" width="14.44140625" customWidth="1"/>
    <col min="259" max="259" width="5.88671875" customWidth="1"/>
    <col min="260" max="260" width="20" customWidth="1"/>
    <col min="261" max="261" width="22.109375" customWidth="1"/>
    <col min="262" max="262" width="14.88671875" customWidth="1"/>
    <col min="263" max="263" width="15.109375" customWidth="1"/>
    <col min="264" max="264" width="13.44140625" customWidth="1"/>
    <col min="265" max="265" width="14.44140625" customWidth="1"/>
    <col min="515" max="515" width="5.88671875" customWidth="1"/>
    <col min="516" max="516" width="20" customWidth="1"/>
    <col min="517" max="517" width="22.109375" customWidth="1"/>
    <col min="518" max="518" width="14.88671875" customWidth="1"/>
    <col min="519" max="519" width="15.109375" customWidth="1"/>
    <col min="520" max="520" width="13.44140625" customWidth="1"/>
    <col min="521" max="521" width="14.44140625" customWidth="1"/>
    <col min="771" max="771" width="5.88671875" customWidth="1"/>
    <col min="772" max="772" width="20" customWidth="1"/>
    <col min="773" max="773" width="22.109375" customWidth="1"/>
    <col min="774" max="774" width="14.88671875" customWidth="1"/>
    <col min="775" max="775" width="15.109375" customWidth="1"/>
    <col min="776" max="776" width="13.44140625" customWidth="1"/>
    <col min="777" max="777" width="14.44140625" customWidth="1"/>
    <col min="1027" max="1027" width="5.88671875" customWidth="1"/>
    <col min="1028" max="1028" width="20" customWidth="1"/>
    <col min="1029" max="1029" width="22.109375" customWidth="1"/>
    <col min="1030" max="1030" width="14.88671875" customWidth="1"/>
    <col min="1031" max="1031" width="15.109375" customWidth="1"/>
    <col min="1032" max="1032" width="13.44140625" customWidth="1"/>
    <col min="1033" max="1033" width="14.44140625" customWidth="1"/>
    <col min="1283" max="1283" width="5.88671875" customWidth="1"/>
    <col min="1284" max="1284" width="20" customWidth="1"/>
    <col min="1285" max="1285" width="22.109375" customWidth="1"/>
    <col min="1286" max="1286" width="14.88671875" customWidth="1"/>
    <col min="1287" max="1287" width="15.109375" customWidth="1"/>
    <col min="1288" max="1288" width="13.44140625" customWidth="1"/>
    <col min="1289" max="1289" width="14.44140625" customWidth="1"/>
    <col min="1539" max="1539" width="5.88671875" customWidth="1"/>
    <col min="1540" max="1540" width="20" customWidth="1"/>
    <col min="1541" max="1541" width="22.109375" customWidth="1"/>
    <col min="1542" max="1542" width="14.88671875" customWidth="1"/>
    <col min="1543" max="1543" width="15.109375" customWidth="1"/>
    <col min="1544" max="1544" width="13.44140625" customWidth="1"/>
    <col min="1545" max="1545" width="14.44140625" customWidth="1"/>
    <col min="1795" max="1795" width="5.88671875" customWidth="1"/>
    <col min="1796" max="1796" width="20" customWidth="1"/>
    <col min="1797" max="1797" width="22.109375" customWidth="1"/>
    <col min="1798" max="1798" width="14.88671875" customWidth="1"/>
    <col min="1799" max="1799" width="15.109375" customWidth="1"/>
    <col min="1800" max="1800" width="13.44140625" customWidth="1"/>
    <col min="1801" max="1801" width="14.44140625" customWidth="1"/>
    <col min="2051" max="2051" width="5.88671875" customWidth="1"/>
    <col min="2052" max="2052" width="20" customWidth="1"/>
    <col min="2053" max="2053" width="22.109375" customWidth="1"/>
    <col min="2054" max="2054" width="14.88671875" customWidth="1"/>
    <col min="2055" max="2055" width="15.109375" customWidth="1"/>
    <col min="2056" max="2056" width="13.44140625" customWidth="1"/>
    <col min="2057" max="2057" width="14.44140625" customWidth="1"/>
    <col min="2307" max="2307" width="5.88671875" customWidth="1"/>
    <col min="2308" max="2308" width="20" customWidth="1"/>
    <col min="2309" max="2309" width="22.109375" customWidth="1"/>
    <col min="2310" max="2310" width="14.88671875" customWidth="1"/>
    <col min="2311" max="2311" width="15.109375" customWidth="1"/>
    <col min="2312" max="2312" width="13.44140625" customWidth="1"/>
    <col min="2313" max="2313" width="14.44140625" customWidth="1"/>
    <col min="2563" max="2563" width="5.88671875" customWidth="1"/>
    <col min="2564" max="2564" width="20" customWidth="1"/>
    <col min="2565" max="2565" width="22.109375" customWidth="1"/>
    <col min="2566" max="2566" width="14.88671875" customWidth="1"/>
    <col min="2567" max="2567" width="15.109375" customWidth="1"/>
    <col min="2568" max="2568" width="13.44140625" customWidth="1"/>
    <col min="2569" max="2569" width="14.44140625" customWidth="1"/>
    <col min="2819" max="2819" width="5.88671875" customWidth="1"/>
    <col min="2820" max="2820" width="20" customWidth="1"/>
    <col min="2821" max="2821" width="22.109375" customWidth="1"/>
    <col min="2822" max="2822" width="14.88671875" customWidth="1"/>
    <col min="2823" max="2823" width="15.109375" customWidth="1"/>
    <col min="2824" max="2824" width="13.44140625" customWidth="1"/>
    <col min="2825" max="2825" width="14.44140625" customWidth="1"/>
    <col min="3075" max="3075" width="5.88671875" customWidth="1"/>
    <col min="3076" max="3076" width="20" customWidth="1"/>
    <col min="3077" max="3077" width="22.109375" customWidth="1"/>
    <col min="3078" max="3078" width="14.88671875" customWidth="1"/>
    <col min="3079" max="3079" width="15.109375" customWidth="1"/>
    <col min="3080" max="3080" width="13.44140625" customWidth="1"/>
    <col min="3081" max="3081" width="14.44140625" customWidth="1"/>
    <col min="3331" max="3331" width="5.88671875" customWidth="1"/>
    <col min="3332" max="3332" width="20" customWidth="1"/>
    <col min="3333" max="3333" width="22.109375" customWidth="1"/>
    <col min="3334" max="3334" width="14.88671875" customWidth="1"/>
    <col min="3335" max="3335" width="15.109375" customWidth="1"/>
    <col min="3336" max="3336" width="13.44140625" customWidth="1"/>
    <col min="3337" max="3337" width="14.44140625" customWidth="1"/>
    <col min="3587" max="3587" width="5.88671875" customWidth="1"/>
    <col min="3588" max="3588" width="20" customWidth="1"/>
    <col min="3589" max="3589" width="22.109375" customWidth="1"/>
    <col min="3590" max="3590" width="14.88671875" customWidth="1"/>
    <col min="3591" max="3591" width="15.109375" customWidth="1"/>
    <col min="3592" max="3592" width="13.44140625" customWidth="1"/>
    <col min="3593" max="3593" width="14.44140625" customWidth="1"/>
    <col min="3843" max="3843" width="5.88671875" customWidth="1"/>
    <col min="3844" max="3844" width="20" customWidth="1"/>
    <col min="3845" max="3845" width="22.109375" customWidth="1"/>
    <col min="3846" max="3846" width="14.88671875" customWidth="1"/>
    <col min="3847" max="3847" width="15.109375" customWidth="1"/>
    <col min="3848" max="3848" width="13.44140625" customWidth="1"/>
    <col min="3849" max="3849" width="14.44140625" customWidth="1"/>
    <col min="4099" max="4099" width="5.88671875" customWidth="1"/>
    <col min="4100" max="4100" width="20" customWidth="1"/>
    <col min="4101" max="4101" width="22.109375" customWidth="1"/>
    <col min="4102" max="4102" width="14.88671875" customWidth="1"/>
    <col min="4103" max="4103" width="15.109375" customWidth="1"/>
    <col min="4104" max="4104" width="13.44140625" customWidth="1"/>
    <col min="4105" max="4105" width="14.44140625" customWidth="1"/>
    <col min="4355" max="4355" width="5.88671875" customWidth="1"/>
    <col min="4356" max="4356" width="20" customWidth="1"/>
    <col min="4357" max="4357" width="22.109375" customWidth="1"/>
    <col min="4358" max="4358" width="14.88671875" customWidth="1"/>
    <col min="4359" max="4359" width="15.109375" customWidth="1"/>
    <col min="4360" max="4360" width="13.44140625" customWidth="1"/>
    <col min="4361" max="4361" width="14.44140625" customWidth="1"/>
    <col min="4611" max="4611" width="5.88671875" customWidth="1"/>
    <col min="4612" max="4612" width="20" customWidth="1"/>
    <col min="4613" max="4613" width="22.109375" customWidth="1"/>
    <col min="4614" max="4614" width="14.88671875" customWidth="1"/>
    <col min="4615" max="4615" width="15.109375" customWidth="1"/>
    <col min="4616" max="4616" width="13.44140625" customWidth="1"/>
    <col min="4617" max="4617" width="14.44140625" customWidth="1"/>
    <col min="4867" max="4867" width="5.88671875" customWidth="1"/>
    <col min="4868" max="4868" width="20" customWidth="1"/>
    <col min="4869" max="4869" width="22.109375" customWidth="1"/>
    <col min="4870" max="4870" width="14.88671875" customWidth="1"/>
    <col min="4871" max="4871" width="15.109375" customWidth="1"/>
    <col min="4872" max="4872" width="13.44140625" customWidth="1"/>
    <col min="4873" max="4873" width="14.44140625" customWidth="1"/>
    <col min="5123" max="5123" width="5.88671875" customWidth="1"/>
    <col min="5124" max="5124" width="20" customWidth="1"/>
    <col min="5125" max="5125" width="22.109375" customWidth="1"/>
    <col min="5126" max="5126" width="14.88671875" customWidth="1"/>
    <col min="5127" max="5127" width="15.109375" customWidth="1"/>
    <col min="5128" max="5128" width="13.44140625" customWidth="1"/>
    <col min="5129" max="5129" width="14.44140625" customWidth="1"/>
    <col min="5379" max="5379" width="5.88671875" customWidth="1"/>
    <col min="5380" max="5380" width="20" customWidth="1"/>
    <col min="5381" max="5381" width="22.109375" customWidth="1"/>
    <col min="5382" max="5382" width="14.88671875" customWidth="1"/>
    <col min="5383" max="5383" width="15.109375" customWidth="1"/>
    <col min="5384" max="5384" width="13.44140625" customWidth="1"/>
    <col min="5385" max="5385" width="14.44140625" customWidth="1"/>
    <col min="5635" max="5635" width="5.88671875" customWidth="1"/>
    <col min="5636" max="5636" width="20" customWidth="1"/>
    <col min="5637" max="5637" width="22.109375" customWidth="1"/>
    <col min="5638" max="5638" width="14.88671875" customWidth="1"/>
    <col min="5639" max="5639" width="15.109375" customWidth="1"/>
    <col min="5640" max="5640" width="13.44140625" customWidth="1"/>
    <col min="5641" max="5641" width="14.44140625" customWidth="1"/>
    <col min="5891" max="5891" width="5.88671875" customWidth="1"/>
    <col min="5892" max="5892" width="20" customWidth="1"/>
    <col min="5893" max="5893" width="22.109375" customWidth="1"/>
    <col min="5894" max="5894" width="14.88671875" customWidth="1"/>
    <col min="5895" max="5895" width="15.109375" customWidth="1"/>
    <col min="5896" max="5896" width="13.44140625" customWidth="1"/>
    <col min="5897" max="5897" width="14.44140625" customWidth="1"/>
    <col min="6147" max="6147" width="5.88671875" customWidth="1"/>
    <col min="6148" max="6148" width="20" customWidth="1"/>
    <col min="6149" max="6149" width="22.109375" customWidth="1"/>
    <col min="6150" max="6150" width="14.88671875" customWidth="1"/>
    <col min="6151" max="6151" width="15.109375" customWidth="1"/>
    <col min="6152" max="6152" width="13.44140625" customWidth="1"/>
    <col min="6153" max="6153" width="14.44140625" customWidth="1"/>
    <col min="6403" max="6403" width="5.88671875" customWidth="1"/>
    <col min="6404" max="6404" width="20" customWidth="1"/>
    <col min="6405" max="6405" width="22.109375" customWidth="1"/>
    <col min="6406" max="6406" width="14.88671875" customWidth="1"/>
    <col min="6407" max="6407" width="15.109375" customWidth="1"/>
    <col min="6408" max="6408" width="13.44140625" customWidth="1"/>
    <col min="6409" max="6409" width="14.44140625" customWidth="1"/>
    <col min="6659" max="6659" width="5.88671875" customWidth="1"/>
    <col min="6660" max="6660" width="20" customWidth="1"/>
    <col min="6661" max="6661" width="22.109375" customWidth="1"/>
    <col min="6662" max="6662" width="14.88671875" customWidth="1"/>
    <col min="6663" max="6663" width="15.109375" customWidth="1"/>
    <col min="6664" max="6664" width="13.44140625" customWidth="1"/>
    <col min="6665" max="6665" width="14.44140625" customWidth="1"/>
    <col min="6915" max="6915" width="5.88671875" customWidth="1"/>
    <col min="6916" max="6916" width="20" customWidth="1"/>
    <col min="6917" max="6917" width="22.109375" customWidth="1"/>
    <col min="6918" max="6918" width="14.88671875" customWidth="1"/>
    <col min="6919" max="6919" width="15.109375" customWidth="1"/>
    <col min="6920" max="6920" width="13.44140625" customWidth="1"/>
    <col min="6921" max="6921" width="14.44140625" customWidth="1"/>
    <col min="7171" max="7171" width="5.88671875" customWidth="1"/>
    <col min="7172" max="7172" width="20" customWidth="1"/>
    <col min="7173" max="7173" width="22.109375" customWidth="1"/>
    <col min="7174" max="7174" width="14.88671875" customWidth="1"/>
    <col min="7175" max="7175" width="15.109375" customWidth="1"/>
    <col min="7176" max="7176" width="13.44140625" customWidth="1"/>
    <col min="7177" max="7177" width="14.44140625" customWidth="1"/>
    <col min="7427" max="7427" width="5.88671875" customWidth="1"/>
    <col min="7428" max="7428" width="20" customWidth="1"/>
    <col min="7429" max="7429" width="22.109375" customWidth="1"/>
    <col min="7430" max="7430" width="14.88671875" customWidth="1"/>
    <col min="7431" max="7431" width="15.109375" customWidth="1"/>
    <col min="7432" max="7432" width="13.44140625" customWidth="1"/>
    <col min="7433" max="7433" width="14.44140625" customWidth="1"/>
    <col min="7683" max="7683" width="5.88671875" customWidth="1"/>
    <col min="7684" max="7684" width="20" customWidth="1"/>
    <col min="7685" max="7685" width="22.109375" customWidth="1"/>
    <col min="7686" max="7686" width="14.88671875" customWidth="1"/>
    <col min="7687" max="7687" width="15.109375" customWidth="1"/>
    <col min="7688" max="7688" width="13.44140625" customWidth="1"/>
    <col min="7689" max="7689" width="14.44140625" customWidth="1"/>
    <col min="7939" max="7939" width="5.88671875" customWidth="1"/>
    <col min="7940" max="7940" width="20" customWidth="1"/>
    <col min="7941" max="7941" width="22.109375" customWidth="1"/>
    <col min="7942" max="7942" width="14.88671875" customWidth="1"/>
    <col min="7943" max="7943" width="15.109375" customWidth="1"/>
    <col min="7944" max="7944" width="13.44140625" customWidth="1"/>
    <col min="7945" max="7945" width="14.44140625" customWidth="1"/>
    <col min="8195" max="8195" width="5.88671875" customWidth="1"/>
    <col min="8196" max="8196" width="20" customWidth="1"/>
    <col min="8197" max="8197" width="22.109375" customWidth="1"/>
    <col min="8198" max="8198" width="14.88671875" customWidth="1"/>
    <col min="8199" max="8199" width="15.109375" customWidth="1"/>
    <col min="8200" max="8200" width="13.44140625" customWidth="1"/>
    <col min="8201" max="8201" width="14.44140625" customWidth="1"/>
    <col min="8451" max="8451" width="5.88671875" customWidth="1"/>
    <col min="8452" max="8452" width="20" customWidth="1"/>
    <col min="8453" max="8453" width="22.109375" customWidth="1"/>
    <col min="8454" max="8454" width="14.88671875" customWidth="1"/>
    <col min="8455" max="8455" width="15.109375" customWidth="1"/>
    <col min="8456" max="8456" width="13.44140625" customWidth="1"/>
    <col min="8457" max="8457" width="14.44140625" customWidth="1"/>
    <col min="8707" max="8707" width="5.88671875" customWidth="1"/>
    <col min="8708" max="8708" width="20" customWidth="1"/>
    <col min="8709" max="8709" width="22.109375" customWidth="1"/>
    <col min="8710" max="8710" width="14.88671875" customWidth="1"/>
    <col min="8711" max="8711" width="15.109375" customWidth="1"/>
    <col min="8712" max="8712" width="13.44140625" customWidth="1"/>
    <col min="8713" max="8713" width="14.44140625" customWidth="1"/>
    <col min="8963" max="8963" width="5.88671875" customWidth="1"/>
    <col min="8964" max="8964" width="20" customWidth="1"/>
    <col min="8965" max="8965" width="22.109375" customWidth="1"/>
    <col min="8966" max="8966" width="14.88671875" customWidth="1"/>
    <col min="8967" max="8967" width="15.109375" customWidth="1"/>
    <col min="8968" max="8968" width="13.44140625" customWidth="1"/>
    <col min="8969" max="8969" width="14.44140625" customWidth="1"/>
    <col min="9219" max="9219" width="5.88671875" customWidth="1"/>
    <col min="9220" max="9220" width="20" customWidth="1"/>
    <col min="9221" max="9221" width="22.109375" customWidth="1"/>
    <col min="9222" max="9222" width="14.88671875" customWidth="1"/>
    <col min="9223" max="9223" width="15.109375" customWidth="1"/>
    <col min="9224" max="9224" width="13.44140625" customWidth="1"/>
    <col min="9225" max="9225" width="14.44140625" customWidth="1"/>
    <col min="9475" max="9475" width="5.88671875" customWidth="1"/>
    <col min="9476" max="9476" width="20" customWidth="1"/>
    <col min="9477" max="9477" width="22.109375" customWidth="1"/>
    <col min="9478" max="9478" width="14.88671875" customWidth="1"/>
    <col min="9479" max="9479" width="15.109375" customWidth="1"/>
    <col min="9480" max="9480" width="13.44140625" customWidth="1"/>
    <col min="9481" max="9481" width="14.44140625" customWidth="1"/>
    <col min="9731" max="9731" width="5.88671875" customWidth="1"/>
    <col min="9732" max="9732" width="20" customWidth="1"/>
    <col min="9733" max="9733" width="22.109375" customWidth="1"/>
    <col min="9734" max="9734" width="14.88671875" customWidth="1"/>
    <col min="9735" max="9735" width="15.109375" customWidth="1"/>
    <col min="9736" max="9736" width="13.44140625" customWidth="1"/>
    <col min="9737" max="9737" width="14.44140625" customWidth="1"/>
    <col min="9987" max="9987" width="5.88671875" customWidth="1"/>
    <col min="9988" max="9988" width="20" customWidth="1"/>
    <col min="9989" max="9989" width="22.109375" customWidth="1"/>
    <col min="9990" max="9990" width="14.88671875" customWidth="1"/>
    <col min="9991" max="9991" width="15.109375" customWidth="1"/>
    <col min="9992" max="9992" width="13.44140625" customWidth="1"/>
    <col min="9993" max="9993" width="14.44140625" customWidth="1"/>
    <col min="10243" max="10243" width="5.88671875" customWidth="1"/>
    <col min="10244" max="10244" width="20" customWidth="1"/>
    <col min="10245" max="10245" width="22.109375" customWidth="1"/>
    <col min="10246" max="10246" width="14.88671875" customWidth="1"/>
    <col min="10247" max="10247" width="15.109375" customWidth="1"/>
    <col min="10248" max="10248" width="13.44140625" customWidth="1"/>
    <col min="10249" max="10249" width="14.44140625" customWidth="1"/>
    <col min="10499" max="10499" width="5.88671875" customWidth="1"/>
    <col min="10500" max="10500" width="20" customWidth="1"/>
    <col min="10501" max="10501" width="22.109375" customWidth="1"/>
    <col min="10502" max="10502" width="14.88671875" customWidth="1"/>
    <col min="10503" max="10503" width="15.109375" customWidth="1"/>
    <col min="10504" max="10504" width="13.44140625" customWidth="1"/>
    <col min="10505" max="10505" width="14.44140625" customWidth="1"/>
    <col min="10755" max="10755" width="5.88671875" customWidth="1"/>
    <col min="10756" max="10756" width="20" customWidth="1"/>
    <col min="10757" max="10757" width="22.109375" customWidth="1"/>
    <col min="10758" max="10758" width="14.88671875" customWidth="1"/>
    <col min="10759" max="10759" width="15.109375" customWidth="1"/>
    <col min="10760" max="10760" width="13.44140625" customWidth="1"/>
    <col min="10761" max="10761" width="14.44140625" customWidth="1"/>
    <col min="11011" max="11011" width="5.88671875" customWidth="1"/>
    <col min="11012" max="11012" width="20" customWidth="1"/>
    <col min="11013" max="11013" width="22.109375" customWidth="1"/>
    <col min="11014" max="11014" width="14.88671875" customWidth="1"/>
    <col min="11015" max="11015" width="15.109375" customWidth="1"/>
    <col min="11016" max="11016" width="13.44140625" customWidth="1"/>
    <col min="11017" max="11017" width="14.44140625" customWidth="1"/>
    <col min="11267" max="11267" width="5.88671875" customWidth="1"/>
    <col min="11268" max="11268" width="20" customWidth="1"/>
    <col min="11269" max="11269" width="22.109375" customWidth="1"/>
    <col min="11270" max="11270" width="14.88671875" customWidth="1"/>
    <col min="11271" max="11271" width="15.109375" customWidth="1"/>
    <col min="11272" max="11272" width="13.44140625" customWidth="1"/>
    <col min="11273" max="11273" width="14.44140625" customWidth="1"/>
    <col min="11523" max="11523" width="5.88671875" customWidth="1"/>
    <col min="11524" max="11524" width="20" customWidth="1"/>
    <col min="11525" max="11525" width="22.109375" customWidth="1"/>
    <col min="11526" max="11526" width="14.88671875" customWidth="1"/>
    <col min="11527" max="11527" width="15.109375" customWidth="1"/>
    <col min="11528" max="11528" width="13.44140625" customWidth="1"/>
    <col min="11529" max="11529" width="14.44140625" customWidth="1"/>
    <col min="11779" max="11779" width="5.88671875" customWidth="1"/>
    <col min="11780" max="11780" width="20" customWidth="1"/>
    <col min="11781" max="11781" width="22.109375" customWidth="1"/>
    <col min="11782" max="11782" width="14.88671875" customWidth="1"/>
    <col min="11783" max="11783" width="15.109375" customWidth="1"/>
    <col min="11784" max="11784" width="13.44140625" customWidth="1"/>
    <col min="11785" max="11785" width="14.44140625" customWidth="1"/>
    <col min="12035" max="12035" width="5.88671875" customWidth="1"/>
    <col min="12036" max="12036" width="20" customWidth="1"/>
    <col min="12037" max="12037" width="22.109375" customWidth="1"/>
    <col min="12038" max="12038" width="14.88671875" customWidth="1"/>
    <col min="12039" max="12039" width="15.109375" customWidth="1"/>
    <col min="12040" max="12040" width="13.44140625" customWidth="1"/>
    <col min="12041" max="12041" width="14.44140625" customWidth="1"/>
    <col min="12291" max="12291" width="5.88671875" customWidth="1"/>
    <col min="12292" max="12292" width="20" customWidth="1"/>
    <col min="12293" max="12293" width="22.109375" customWidth="1"/>
    <col min="12294" max="12294" width="14.88671875" customWidth="1"/>
    <col min="12295" max="12295" width="15.109375" customWidth="1"/>
    <col min="12296" max="12296" width="13.44140625" customWidth="1"/>
    <col min="12297" max="12297" width="14.44140625" customWidth="1"/>
    <col min="12547" max="12547" width="5.88671875" customWidth="1"/>
    <col min="12548" max="12548" width="20" customWidth="1"/>
    <col min="12549" max="12549" width="22.109375" customWidth="1"/>
    <col min="12550" max="12550" width="14.88671875" customWidth="1"/>
    <col min="12551" max="12551" width="15.109375" customWidth="1"/>
    <col min="12552" max="12552" width="13.44140625" customWidth="1"/>
    <col min="12553" max="12553" width="14.44140625" customWidth="1"/>
    <col min="12803" max="12803" width="5.88671875" customWidth="1"/>
    <col min="12804" max="12804" width="20" customWidth="1"/>
    <col min="12805" max="12805" width="22.109375" customWidth="1"/>
    <col min="12806" max="12806" width="14.88671875" customWidth="1"/>
    <col min="12807" max="12807" width="15.109375" customWidth="1"/>
    <col min="12808" max="12808" width="13.44140625" customWidth="1"/>
    <col min="12809" max="12809" width="14.44140625" customWidth="1"/>
    <col min="13059" max="13059" width="5.88671875" customWidth="1"/>
    <col min="13060" max="13060" width="20" customWidth="1"/>
    <col min="13061" max="13061" width="22.109375" customWidth="1"/>
    <col min="13062" max="13062" width="14.88671875" customWidth="1"/>
    <col min="13063" max="13063" width="15.109375" customWidth="1"/>
    <col min="13064" max="13064" width="13.44140625" customWidth="1"/>
    <col min="13065" max="13065" width="14.44140625" customWidth="1"/>
    <col min="13315" max="13315" width="5.88671875" customWidth="1"/>
    <col min="13316" max="13316" width="20" customWidth="1"/>
    <col min="13317" max="13317" width="22.109375" customWidth="1"/>
    <col min="13318" max="13318" width="14.88671875" customWidth="1"/>
    <col min="13319" max="13319" width="15.109375" customWidth="1"/>
    <col min="13320" max="13320" width="13.44140625" customWidth="1"/>
    <col min="13321" max="13321" width="14.44140625" customWidth="1"/>
    <col min="13571" max="13571" width="5.88671875" customWidth="1"/>
    <col min="13572" max="13572" width="20" customWidth="1"/>
    <col min="13573" max="13573" width="22.109375" customWidth="1"/>
    <col min="13574" max="13574" width="14.88671875" customWidth="1"/>
    <col min="13575" max="13575" width="15.109375" customWidth="1"/>
    <col min="13576" max="13576" width="13.44140625" customWidth="1"/>
    <col min="13577" max="13577" width="14.44140625" customWidth="1"/>
    <col min="13827" max="13827" width="5.88671875" customWidth="1"/>
    <col min="13828" max="13828" width="20" customWidth="1"/>
    <col min="13829" max="13829" width="22.109375" customWidth="1"/>
    <col min="13830" max="13830" width="14.88671875" customWidth="1"/>
    <col min="13831" max="13831" width="15.109375" customWidth="1"/>
    <col min="13832" max="13832" width="13.44140625" customWidth="1"/>
    <col min="13833" max="13833" width="14.44140625" customWidth="1"/>
    <col min="14083" max="14083" width="5.88671875" customWidth="1"/>
    <col min="14084" max="14084" width="20" customWidth="1"/>
    <col min="14085" max="14085" width="22.109375" customWidth="1"/>
    <col min="14086" max="14086" width="14.88671875" customWidth="1"/>
    <col min="14087" max="14087" width="15.109375" customWidth="1"/>
    <col min="14088" max="14088" width="13.44140625" customWidth="1"/>
    <col min="14089" max="14089" width="14.44140625" customWidth="1"/>
    <col min="14339" max="14339" width="5.88671875" customWidth="1"/>
    <col min="14340" max="14340" width="20" customWidth="1"/>
    <col min="14341" max="14341" width="22.109375" customWidth="1"/>
    <col min="14342" max="14342" width="14.88671875" customWidth="1"/>
    <col min="14343" max="14343" width="15.109375" customWidth="1"/>
    <col min="14344" max="14344" width="13.44140625" customWidth="1"/>
    <col min="14345" max="14345" width="14.44140625" customWidth="1"/>
    <col min="14595" max="14595" width="5.88671875" customWidth="1"/>
    <col min="14596" max="14596" width="20" customWidth="1"/>
    <col min="14597" max="14597" width="22.109375" customWidth="1"/>
    <col min="14598" max="14598" width="14.88671875" customWidth="1"/>
    <col min="14599" max="14599" width="15.109375" customWidth="1"/>
    <col min="14600" max="14600" width="13.44140625" customWidth="1"/>
    <col min="14601" max="14601" width="14.44140625" customWidth="1"/>
    <col min="14851" max="14851" width="5.88671875" customWidth="1"/>
    <col min="14852" max="14852" width="20" customWidth="1"/>
    <col min="14853" max="14853" width="22.109375" customWidth="1"/>
    <col min="14854" max="14854" width="14.88671875" customWidth="1"/>
    <col min="14855" max="14855" width="15.109375" customWidth="1"/>
    <col min="14856" max="14856" width="13.44140625" customWidth="1"/>
    <col min="14857" max="14857" width="14.44140625" customWidth="1"/>
    <col min="15107" max="15107" width="5.88671875" customWidth="1"/>
    <col min="15108" max="15108" width="20" customWidth="1"/>
    <col min="15109" max="15109" width="22.109375" customWidth="1"/>
    <col min="15110" max="15110" width="14.88671875" customWidth="1"/>
    <col min="15111" max="15111" width="15.109375" customWidth="1"/>
    <col min="15112" max="15112" width="13.44140625" customWidth="1"/>
    <col min="15113" max="15113" width="14.44140625" customWidth="1"/>
    <col min="15363" max="15363" width="5.88671875" customWidth="1"/>
    <col min="15364" max="15364" width="20" customWidth="1"/>
    <col min="15365" max="15365" width="22.109375" customWidth="1"/>
    <col min="15366" max="15366" width="14.88671875" customWidth="1"/>
    <col min="15367" max="15367" width="15.109375" customWidth="1"/>
    <col min="15368" max="15368" width="13.44140625" customWidth="1"/>
    <col min="15369" max="15369" width="14.44140625" customWidth="1"/>
    <col min="15619" max="15619" width="5.88671875" customWidth="1"/>
    <col min="15620" max="15620" width="20" customWidth="1"/>
    <col min="15621" max="15621" width="22.109375" customWidth="1"/>
    <col min="15622" max="15622" width="14.88671875" customWidth="1"/>
    <col min="15623" max="15623" width="15.109375" customWidth="1"/>
    <col min="15624" max="15624" width="13.44140625" customWidth="1"/>
    <col min="15625" max="15625" width="14.44140625" customWidth="1"/>
    <col min="15875" max="15875" width="5.88671875" customWidth="1"/>
    <col min="15876" max="15876" width="20" customWidth="1"/>
    <col min="15877" max="15877" width="22.109375" customWidth="1"/>
    <col min="15878" max="15878" width="14.88671875" customWidth="1"/>
    <col min="15879" max="15879" width="15.109375" customWidth="1"/>
    <col min="15880" max="15880" width="13.44140625" customWidth="1"/>
    <col min="15881" max="15881" width="14.44140625" customWidth="1"/>
    <col min="16131" max="16131" width="5.88671875" customWidth="1"/>
    <col min="16132" max="16132" width="20" customWidth="1"/>
    <col min="16133" max="16133" width="22.109375" customWidth="1"/>
    <col min="16134" max="16134" width="14.88671875" customWidth="1"/>
    <col min="16135" max="16135" width="15.109375" customWidth="1"/>
    <col min="16136" max="16136" width="13.44140625" customWidth="1"/>
    <col min="16137" max="16137" width="14.44140625" customWidth="1"/>
  </cols>
  <sheetData>
    <row r="1" spans="1:9" ht="63" customHeight="1" x14ac:dyDescent="0.3">
      <c r="A1" s="3"/>
      <c r="B1" s="3"/>
      <c r="C1" s="3"/>
      <c r="D1" s="3"/>
      <c r="E1" s="3"/>
      <c r="F1" s="3"/>
      <c r="G1" s="55" t="s">
        <v>58</v>
      </c>
      <c r="H1" s="55"/>
      <c r="I1" s="55"/>
    </row>
    <row r="2" spans="1:9" x14ac:dyDescent="0.3">
      <c r="A2" s="3"/>
      <c r="B2" s="3"/>
      <c r="C2" s="3"/>
      <c r="D2" s="3"/>
      <c r="E2" s="3"/>
      <c r="F2" s="3"/>
      <c r="G2" s="4"/>
      <c r="H2" s="4"/>
      <c r="I2" s="4"/>
    </row>
    <row r="3" spans="1:9" ht="64.5" customHeight="1" x14ac:dyDescent="0.3">
      <c r="A3" s="3"/>
      <c r="B3" s="3"/>
      <c r="C3" s="3"/>
      <c r="D3" s="3"/>
      <c r="E3" s="3"/>
      <c r="F3" s="3"/>
      <c r="G3" s="55" t="s">
        <v>29</v>
      </c>
      <c r="H3" s="55"/>
      <c r="I3" s="55"/>
    </row>
    <row r="4" spans="1:9" x14ac:dyDescent="0.3">
      <c r="A4" s="3"/>
      <c r="B4" s="3"/>
      <c r="C4" s="3"/>
      <c r="D4" s="3"/>
      <c r="E4" s="3"/>
      <c r="F4" s="3"/>
      <c r="G4" s="3"/>
      <c r="H4" s="3"/>
      <c r="I4" s="3"/>
    </row>
    <row r="5" spans="1:9" s="2" customFormat="1" ht="82.5" customHeight="1" x14ac:dyDescent="0.3">
      <c r="A5" s="56" t="s">
        <v>30</v>
      </c>
      <c r="B5" s="56"/>
      <c r="C5" s="56"/>
      <c r="D5" s="56"/>
      <c r="E5" s="56"/>
      <c r="F5" s="56"/>
      <c r="G5" s="56"/>
      <c r="H5" s="56"/>
      <c r="I5" s="56"/>
    </row>
    <row r="6" spans="1:9" ht="15" thickBot="1" x14ac:dyDescent="0.35">
      <c r="A6" s="5"/>
      <c r="B6" s="5"/>
      <c r="C6" s="5"/>
      <c r="D6" s="5"/>
      <c r="E6" s="5"/>
      <c r="F6" s="5"/>
      <c r="G6" s="5"/>
      <c r="H6" s="5"/>
      <c r="I6" s="6" t="s">
        <v>0</v>
      </c>
    </row>
    <row r="7" spans="1:9" ht="26.4" x14ac:dyDescent="0.3">
      <c r="A7" s="57" t="s">
        <v>1</v>
      </c>
      <c r="B7" s="7" t="s">
        <v>2</v>
      </c>
      <c r="C7" s="57" t="s">
        <v>25</v>
      </c>
      <c r="D7" s="57" t="s">
        <v>16</v>
      </c>
      <c r="E7" s="57" t="s">
        <v>17</v>
      </c>
      <c r="F7" s="57" t="s">
        <v>4</v>
      </c>
      <c r="G7" s="57" t="s">
        <v>5</v>
      </c>
      <c r="H7" s="57" t="s">
        <v>21</v>
      </c>
      <c r="I7" s="57" t="s">
        <v>6</v>
      </c>
    </row>
    <row r="8" spans="1:9" ht="52.5" customHeight="1" thickBot="1" x14ac:dyDescent="0.35">
      <c r="A8" s="58"/>
      <c r="B8" s="7" t="s">
        <v>7</v>
      </c>
      <c r="C8" s="58"/>
      <c r="D8" s="58"/>
      <c r="E8" s="59"/>
      <c r="F8" s="58"/>
      <c r="G8" s="58"/>
      <c r="H8" s="58"/>
      <c r="I8" s="58"/>
    </row>
    <row r="9" spans="1:9" ht="66" customHeight="1" x14ac:dyDescent="0.3">
      <c r="A9" s="7">
        <v>1</v>
      </c>
      <c r="B9" s="52" t="s">
        <v>47</v>
      </c>
      <c r="C9" s="53"/>
      <c r="D9" s="53"/>
      <c r="E9" s="53"/>
      <c r="F9" s="53"/>
      <c r="G9" s="53"/>
      <c r="H9" s="53"/>
      <c r="I9" s="54"/>
    </row>
    <row r="10" spans="1:9" ht="18.75" customHeight="1" x14ac:dyDescent="0.3">
      <c r="A10" s="49" t="s">
        <v>12</v>
      </c>
      <c r="B10" s="18" t="s">
        <v>23</v>
      </c>
      <c r="C10" s="18" t="s">
        <v>31</v>
      </c>
      <c r="D10" s="8" t="s">
        <v>8</v>
      </c>
      <c r="E10" s="9">
        <f>F10+G10+I10</f>
        <v>4038200</v>
      </c>
      <c r="F10" s="10">
        <f>SUM(F11:F16)</f>
        <v>0</v>
      </c>
      <c r="G10" s="10">
        <f>SUM(G11:G16)</f>
        <v>3413300</v>
      </c>
      <c r="H10" s="10">
        <f>SUM(H11:H16)</f>
        <v>0</v>
      </c>
      <c r="I10" s="10">
        <f t="shared" ref="I10" si="0">SUM(I11:I16)</f>
        <v>624900</v>
      </c>
    </row>
    <row r="11" spans="1:9" ht="18.75" customHeight="1" x14ac:dyDescent="0.3">
      <c r="A11" s="50"/>
      <c r="B11" s="19"/>
      <c r="C11" s="19"/>
      <c r="D11" s="11">
        <v>2019</v>
      </c>
      <c r="E11" s="12">
        <f>F11+G11+I11</f>
        <v>4038200</v>
      </c>
      <c r="F11" s="13">
        <v>0</v>
      </c>
      <c r="G11" s="13">
        <v>3413300</v>
      </c>
      <c r="H11" s="13">
        <v>0</v>
      </c>
      <c r="I11" s="13">
        <v>624900</v>
      </c>
    </row>
    <row r="12" spans="1:9" ht="18.75" customHeight="1" x14ac:dyDescent="0.3">
      <c r="A12" s="50"/>
      <c r="B12" s="19"/>
      <c r="C12" s="19"/>
      <c r="D12" s="11">
        <v>2020</v>
      </c>
      <c r="E12" s="12">
        <f t="shared" ref="E12:E52" si="1">F12+G12+I12</f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18.75" customHeight="1" x14ac:dyDescent="0.3">
      <c r="A13" s="50"/>
      <c r="B13" s="19"/>
      <c r="C13" s="19"/>
      <c r="D13" s="11">
        <v>2021</v>
      </c>
      <c r="E13" s="12">
        <f t="shared" si="1"/>
        <v>0</v>
      </c>
      <c r="F13" s="13">
        <v>0</v>
      </c>
      <c r="G13" s="13">
        <v>0</v>
      </c>
      <c r="H13" s="13">
        <v>0</v>
      </c>
      <c r="I13" s="13">
        <v>0</v>
      </c>
    </row>
    <row r="14" spans="1:9" ht="18.75" customHeight="1" x14ac:dyDescent="0.3">
      <c r="A14" s="50"/>
      <c r="B14" s="19"/>
      <c r="C14" s="19"/>
      <c r="D14" s="11">
        <v>2022</v>
      </c>
      <c r="E14" s="12">
        <f t="shared" si="1"/>
        <v>0</v>
      </c>
      <c r="F14" s="13">
        <v>0</v>
      </c>
      <c r="G14" s="13">
        <v>0</v>
      </c>
      <c r="H14" s="13">
        <v>0</v>
      </c>
      <c r="I14" s="13">
        <v>0</v>
      </c>
    </row>
    <row r="15" spans="1:9" ht="18.75" customHeight="1" x14ac:dyDescent="0.3">
      <c r="A15" s="50"/>
      <c r="B15" s="19"/>
      <c r="C15" s="19"/>
      <c r="D15" s="11">
        <v>2023</v>
      </c>
      <c r="E15" s="12">
        <f t="shared" si="1"/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18.75" customHeight="1" x14ac:dyDescent="0.3">
      <c r="A16" s="50"/>
      <c r="B16" s="19"/>
      <c r="C16" s="19"/>
      <c r="D16" s="11">
        <v>2024</v>
      </c>
      <c r="E16" s="12">
        <f>F16+G16+I16</f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18.75" customHeight="1" x14ac:dyDescent="0.3">
      <c r="A17" s="50"/>
      <c r="B17" s="19"/>
      <c r="C17" s="19"/>
      <c r="D17" s="11">
        <v>2025</v>
      </c>
      <c r="E17" s="12">
        <f>F17+G17+I17</f>
        <v>0</v>
      </c>
      <c r="F17" s="13">
        <v>0</v>
      </c>
      <c r="G17" s="13">
        <v>0</v>
      </c>
      <c r="H17" s="13">
        <v>0</v>
      </c>
      <c r="I17" s="13">
        <v>0</v>
      </c>
    </row>
    <row r="18" spans="1:9" ht="18.75" customHeight="1" x14ac:dyDescent="0.3">
      <c r="A18" s="50"/>
      <c r="B18" s="19"/>
      <c r="C18" s="20"/>
      <c r="D18" s="11">
        <v>2026</v>
      </c>
      <c r="E18" s="12">
        <f>F18+G18+I18</f>
        <v>0</v>
      </c>
      <c r="F18" s="13">
        <v>0</v>
      </c>
      <c r="G18" s="13">
        <v>0</v>
      </c>
      <c r="H18" s="13">
        <v>0</v>
      </c>
      <c r="I18" s="13">
        <v>0</v>
      </c>
    </row>
    <row r="19" spans="1:9" ht="18" customHeight="1" x14ac:dyDescent="0.3">
      <c r="A19" s="50"/>
      <c r="B19" s="19"/>
      <c r="C19" s="18" t="s">
        <v>32</v>
      </c>
      <c r="D19" s="8" t="s">
        <v>8</v>
      </c>
      <c r="E19" s="9">
        <f t="shared" si="1"/>
        <v>31359983.82</v>
      </c>
      <c r="F19" s="10">
        <f>SUM(F20:F25)</f>
        <v>0</v>
      </c>
      <c r="G19" s="10">
        <f t="shared" ref="G19:I19" si="2">SUM(G20:G25)</f>
        <v>27324200</v>
      </c>
      <c r="H19" s="10">
        <f t="shared" si="2"/>
        <v>0</v>
      </c>
      <c r="I19" s="10">
        <f t="shared" si="2"/>
        <v>4035783.82</v>
      </c>
    </row>
    <row r="20" spans="1:9" ht="18" customHeight="1" x14ac:dyDescent="0.3">
      <c r="A20" s="50"/>
      <c r="B20" s="19"/>
      <c r="C20" s="19"/>
      <c r="D20" s="11">
        <v>2019</v>
      </c>
      <c r="E20" s="12">
        <f t="shared" si="1"/>
        <v>12259800</v>
      </c>
      <c r="F20" s="13">
        <v>0</v>
      </c>
      <c r="G20" s="14">
        <v>10666000</v>
      </c>
      <c r="H20" s="14">
        <v>0</v>
      </c>
      <c r="I20" s="13">
        <v>1593800</v>
      </c>
    </row>
    <row r="21" spans="1:9" ht="18" customHeight="1" x14ac:dyDescent="0.3">
      <c r="A21" s="50"/>
      <c r="B21" s="19"/>
      <c r="C21" s="19"/>
      <c r="D21" s="11">
        <v>2020</v>
      </c>
      <c r="E21" s="12">
        <f t="shared" si="1"/>
        <v>19100183.82</v>
      </c>
      <c r="F21" s="13">
        <v>0</v>
      </c>
      <c r="G21" s="14">
        <v>16658200</v>
      </c>
      <c r="H21" s="14">
        <v>0</v>
      </c>
      <c r="I21" s="13">
        <v>2441983.8199999998</v>
      </c>
    </row>
    <row r="22" spans="1:9" ht="18" customHeight="1" x14ac:dyDescent="0.3">
      <c r="A22" s="50"/>
      <c r="B22" s="19"/>
      <c r="C22" s="19"/>
      <c r="D22" s="11">
        <v>2021</v>
      </c>
      <c r="E22" s="12">
        <f t="shared" si="1"/>
        <v>0</v>
      </c>
      <c r="F22" s="13">
        <v>0</v>
      </c>
      <c r="G22" s="13">
        <v>0</v>
      </c>
      <c r="H22" s="14">
        <v>0</v>
      </c>
      <c r="I22" s="13">
        <v>0</v>
      </c>
    </row>
    <row r="23" spans="1:9" ht="18" customHeight="1" x14ac:dyDescent="0.3">
      <c r="A23" s="50"/>
      <c r="B23" s="19"/>
      <c r="C23" s="19"/>
      <c r="D23" s="11">
        <v>2022</v>
      </c>
      <c r="E23" s="12">
        <f t="shared" si="1"/>
        <v>0</v>
      </c>
      <c r="F23" s="13">
        <v>0</v>
      </c>
      <c r="G23" s="13">
        <v>0</v>
      </c>
      <c r="H23" s="14">
        <v>0</v>
      </c>
      <c r="I23" s="13">
        <v>0</v>
      </c>
    </row>
    <row r="24" spans="1:9" ht="18" customHeight="1" x14ac:dyDescent="0.3">
      <c r="A24" s="50"/>
      <c r="B24" s="19"/>
      <c r="C24" s="19"/>
      <c r="D24" s="11">
        <v>2023</v>
      </c>
      <c r="E24" s="12">
        <f t="shared" si="1"/>
        <v>0</v>
      </c>
      <c r="F24" s="13">
        <v>0</v>
      </c>
      <c r="G24" s="13">
        <v>0</v>
      </c>
      <c r="H24" s="14">
        <v>0</v>
      </c>
      <c r="I24" s="13">
        <v>0</v>
      </c>
    </row>
    <row r="25" spans="1:9" ht="18" customHeight="1" x14ac:dyDescent="0.3">
      <c r="A25" s="50"/>
      <c r="B25" s="19"/>
      <c r="C25" s="19"/>
      <c r="D25" s="11">
        <v>2024</v>
      </c>
      <c r="E25" s="12">
        <f t="shared" si="1"/>
        <v>0</v>
      </c>
      <c r="F25" s="13">
        <v>0</v>
      </c>
      <c r="G25" s="13">
        <v>0</v>
      </c>
      <c r="H25" s="14">
        <v>0</v>
      </c>
      <c r="I25" s="13">
        <v>0</v>
      </c>
    </row>
    <row r="26" spans="1:9" ht="18" customHeight="1" x14ac:dyDescent="0.3">
      <c r="A26" s="50"/>
      <c r="B26" s="19"/>
      <c r="C26" s="19"/>
      <c r="D26" s="11">
        <v>2025</v>
      </c>
      <c r="E26" s="12">
        <f>F26+G26+I26</f>
        <v>0</v>
      </c>
      <c r="F26" s="13">
        <v>0</v>
      </c>
      <c r="G26" s="13">
        <v>0</v>
      </c>
      <c r="H26" s="13">
        <v>0</v>
      </c>
      <c r="I26" s="13">
        <v>0</v>
      </c>
    </row>
    <row r="27" spans="1:9" ht="18" customHeight="1" x14ac:dyDescent="0.3">
      <c r="A27" s="50"/>
      <c r="B27" s="19"/>
      <c r="C27" s="20"/>
      <c r="D27" s="11">
        <v>2026</v>
      </c>
      <c r="E27" s="12">
        <f>F27+G27+I27</f>
        <v>0</v>
      </c>
      <c r="F27" s="13">
        <v>0</v>
      </c>
      <c r="G27" s="13">
        <v>0</v>
      </c>
      <c r="H27" s="13">
        <v>0</v>
      </c>
      <c r="I27" s="13">
        <v>0</v>
      </c>
    </row>
    <row r="28" spans="1:9" ht="18" customHeight="1" x14ac:dyDescent="0.3">
      <c r="A28" s="50"/>
      <c r="B28" s="19"/>
      <c r="C28" s="18" t="s">
        <v>46</v>
      </c>
      <c r="D28" s="8" t="s">
        <v>8</v>
      </c>
      <c r="E28" s="9">
        <f t="shared" ref="E28:E34" si="3">F28+G28+I28</f>
        <v>12454495.4</v>
      </c>
      <c r="F28" s="10">
        <f>SUM(F29:F34)</f>
        <v>0</v>
      </c>
      <c r="G28" s="10">
        <f t="shared" ref="G28:I28" si="4">SUM(G29:G34)</f>
        <v>11084500</v>
      </c>
      <c r="H28" s="10">
        <f t="shared" si="4"/>
        <v>0</v>
      </c>
      <c r="I28" s="10">
        <f t="shared" si="4"/>
        <v>1369995.4</v>
      </c>
    </row>
    <row r="29" spans="1:9" ht="18" customHeight="1" x14ac:dyDescent="0.3">
      <c r="A29" s="50"/>
      <c r="B29" s="19"/>
      <c r="C29" s="19"/>
      <c r="D29" s="11">
        <v>2019</v>
      </c>
      <c r="E29" s="12">
        <f t="shared" si="3"/>
        <v>0</v>
      </c>
      <c r="F29" s="13">
        <v>0</v>
      </c>
      <c r="G29" s="14">
        <v>0</v>
      </c>
      <c r="H29" s="14">
        <v>0</v>
      </c>
      <c r="I29" s="13">
        <v>0</v>
      </c>
    </row>
    <row r="30" spans="1:9" ht="18" customHeight="1" x14ac:dyDescent="0.3">
      <c r="A30" s="50"/>
      <c r="B30" s="19"/>
      <c r="C30" s="19"/>
      <c r="D30" s="11">
        <v>2020</v>
      </c>
      <c r="E30" s="12">
        <f t="shared" si="3"/>
        <v>0</v>
      </c>
      <c r="F30" s="13">
        <v>0</v>
      </c>
      <c r="G30" s="14">
        <v>0</v>
      </c>
      <c r="H30" s="14">
        <v>0</v>
      </c>
      <c r="I30" s="13">
        <v>0</v>
      </c>
    </row>
    <row r="31" spans="1:9" ht="18" customHeight="1" x14ac:dyDescent="0.3">
      <c r="A31" s="50"/>
      <c r="B31" s="19"/>
      <c r="C31" s="19"/>
      <c r="D31" s="11">
        <v>2021</v>
      </c>
      <c r="E31" s="12">
        <f t="shared" si="3"/>
        <v>0</v>
      </c>
      <c r="F31" s="13">
        <v>0</v>
      </c>
      <c r="G31" s="13">
        <v>0</v>
      </c>
      <c r="H31" s="14">
        <v>0</v>
      </c>
      <c r="I31" s="13">
        <v>0</v>
      </c>
    </row>
    <row r="32" spans="1:9" ht="18" customHeight="1" x14ac:dyDescent="0.3">
      <c r="A32" s="50"/>
      <c r="B32" s="19"/>
      <c r="C32" s="19"/>
      <c r="D32" s="11">
        <v>2022</v>
      </c>
      <c r="E32" s="12">
        <f t="shared" si="3"/>
        <v>0</v>
      </c>
      <c r="F32" s="13">
        <v>0</v>
      </c>
      <c r="G32" s="13">
        <v>0</v>
      </c>
      <c r="H32" s="14">
        <v>0</v>
      </c>
      <c r="I32" s="13">
        <v>0</v>
      </c>
    </row>
    <row r="33" spans="1:9" ht="18" customHeight="1" x14ac:dyDescent="0.3">
      <c r="A33" s="50"/>
      <c r="B33" s="19"/>
      <c r="C33" s="19"/>
      <c r="D33" s="11">
        <v>2023</v>
      </c>
      <c r="E33" s="12">
        <f t="shared" si="3"/>
        <v>12454495.4</v>
      </c>
      <c r="F33" s="13">
        <v>0</v>
      </c>
      <c r="G33" s="13">
        <v>11084500</v>
      </c>
      <c r="H33" s="14">
        <v>0</v>
      </c>
      <c r="I33" s="13">
        <v>1369995.4</v>
      </c>
    </row>
    <row r="34" spans="1:9" ht="18" customHeight="1" x14ac:dyDescent="0.3">
      <c r="A34" s="50"/>
      <c r="B34" s="19"/>
      <c r="C34" s="19"/>
      <c r="D34" s="11">
        <v>2024</v>
      </c>
      <c r="E34" s="12">
        <f t="shared" si="3"/>
        <v>0</v>
      </c>
      <c r="F34" s="13">
        <v>0</v>
      </c>
      <c r="G34" s="13">
        <v>0</v>
      </c>
      <c r="H34" s="14">
        <v>0</v>
      </c>
      <c r="I34" s="13">
        <v>0</v>
      </c>
    </row>
    <row r="35" spans="1:9" ht="18" customHeight="1" x14ac:dyDescent="0.3">
      <c r="A35" s="50"/>
      <c r="B35" s="19"/>
      <c r="C35" s="19"/>
      <c r="D35" s="11">
        <v>2025</v>
      </c>
      <c r="E35" s="12">
        <f>F35+G35+I35</f>
        <v>0</v>
      </c>
      <c r="F35" s="13">
        <v>0</v>
      </c>
      <c r="G35" s="13">
        <v>0</v>
      </c>
      <c r="H35" s="13">
        <v>0</v>
      </c>
      <c r="I35" s="13">
        <v>0</v>
      </c>
    </row>
    <row r="36" spans="1:9" ht="18" customHeight="1" x14ac:dyDescent="0.3">
      <c r="A36" s="51"/>
      <c r="B36" s="20"/>
      <c r="C36" s="20"/>
      <c r="D36" s="11">
        <v>2026</v>
      </c>
      <c r="E36" s="12">
        <f>F36+G36+I36</f>
        <v>0</v>
      </c>
      <c r="F36" s="13">
        <v>0</v>
      </c>
      <c r="G36" s="13">
        <v>0</v>
      </c>
      <c r="H36" s="13">
        <v>0</v>
      </c>
      <c r="I36" s="13">
        <v>0</v>
      </c>
    </row>
    <row r="37" spans="1:9" ht="24" customHeight="1" x14ac:dyDescent="0.3">
      <c r="A37" s="21" t="s">
        <v>13</v>
      </c>
      <c r="B37" s="18" t="s">
        <v>54</v>
      </c>
      <c r="C37" s="18" t="s">
        <v>33</v>
      </c>
      <c r="D37" s="8" t="s">
        <v>8</v>
      </c>
      <c r="E37" s="9">
        <f>F37+G37+I37</f>
        <v>2346120.37</v>
      </c>
      <c r="F37" s="10">
        <f>SUM(F38:F45)</f>
        <v>1242994.8400000001</v>
      </c>
      <c r="G37" s="10">
        <f t="shared" ref="G37:I37" si="5">SUM(G38:G45)</f>
        <v>534500.26</v>
      </c>
      <c r="H37" s="10">
        <f t="shared" si="5"/>
        <v>0</v>
      </c>
      <c r="I37" s="10">
        <f t="shared" si="5"/>
        <v>568625.27</v>
      </c>
    </row>
    <row r="38" spans="1:9" ht="24" customHeight="1" x14ac:dyDescent="0.3">
      <c r="A38" s="22"/>
      <c r="B38" s="19"/>
      <c r="C38" s="19"/>
      <c r="D38" s="11">
        <v>2019</v>
      </c>
      <c r="E38" s="12">
        <f>F38+G38+I38</f>
        <v>75661</v>
      </c>
      <c r="F38" s="13">
        <v>7201.23</v>
      </c>
      <c r="G38" s="13">
        <v>58623.77</v>
      </c>
      <c r="H38" s="13">
        <v>0</v>
      </c>
      <c r="I38" s="13">
        <v>9836</v>
      </c>
    </row>
    <row r="39" spans="1:9" ht="24" customHeight="1" x14ac:dyDescent="0.3">
      <c r="A39" s="22"/>
      <c r="B39" s="19"/>
      <c r="C39" s="19"/>
      <c r="D39" s="11">
        <v>2020</v>
      </c>
      <c r="E39" s="12">
        <f t="shared" si="1"/>
        <v>17854</v>
      </c>
      <c r="F39" s="13">
        <v>0</v>
      </c>
      <c r="G39" s="14">
        <v>15800</v>
      </c>
      <c r="H39" s="13">
        <v>0</v>
      </c>
      <c r="I39" s="13">
        <v>2054</v>
      </c>
    </row>
    <row r="40" spans="1:9" ht="24" customHeight="1" x14ac:dyDescent="0.3">
      <c r="A40" s="22"/>
      <c r="B40" s="19"/>
      <c r="C40" s="19"/>
      <c r="D40" s="11">
        <v>2021</v>
      </c>
      <c r="E40" s="12">
        <f t="shared" si="1"/>
        <v>380572.98</v>
      </c>
      <c r="F40" s="13">
        <v>270851.11</v>
      </c>
      <c r="G40" s="13">
        <v>97099</v>
      </c>
      <c r="H40" s="13">
        <v>0</v>
      </c>
      <c r="I40" s="13">
        <f>G40/100*13</f>
        <v>12622.87</v>
      </c>
    </row>
    <row r="41" spans="1:9" ht="24" customHeight="1" x14ac:dyDescent="0.3">
      <c r="A41" s="22"/>
      <c r="B41" s="19"/>
      <c r="C41" s="19"/>
      <c r="D41" s="11">
        <v>2022</v>
      </c>
      <c r="E41" s="12">
        <f t="shared" si="1"/>
        <v>522270.79</v>
      </c>
      <c r="F41" s="13">
        <v>255673.67</v>
      </c>
      <c r="G41" s="13">
        <v>85226.32</v>
      </c>
      <c r="H41" s="13">
        <v>0</v>
      </c>
      <c r="I41" s="13">
        <v>181370.8</v>
      </c>
    </row>
    <row r="42" spans="1:9" ht="24" customHeight="1" x14ac:dyDescent="0.3">
      <c r="A42" s="22"/>
      <c r="B42" s="19"/>
      <c r="C42" s="19"/>
      <c r="D42" s="11">
        <v>2023</v>
      </c>
      <c r="E42" s="12">
        <f t="shared" si="1"/>
        <v>462690.8</v>
      </c>
      <c r="F42" s="13">
        <v>210989.39</v>
      </c>
      <c r="G42" s="13">
        <v>70330.61</v>
      </c>
      <c r="H42" s="13">
        <v>0</v>
      </c>
      <c r="I42" s="13">
        <v>181370.8</v>
      </c>
    </row>
    <row r="43" spans="1:9" ht="21.75" customHeight="1" x14ac:dyDescent="0.3">
      <c r="A43" s="22"/>
      <c r="B43" s="19"/>
      <c r="C43" s="19"/>
      <c r="D43" s="11">
        <v>2024</v>
      </c>
      <c r="E43" s="12">
        <f t="shared" si="1"/>
        <v>414370.8</v>
      </c>
      <c r="F43" s="13">
        <v>174749.44</v>
      </c>
      <c r="G43" s="13">
        <v>58250.559999999998</v>
      </c>
      <c r="H43" s="13">
        <v>0</v>
      </c>
      <c r="I43" s="13">
        <v>181370.8</v>
      </c>
    </row>
    <row r="44" spans="1:9" ht="21.75" customHeight="1" x14ac:dyDescent="0.3">
      <c r="A44" s="22"/>
      <c r="B44" s="19"/>
      <c r="C44" s="19"/>
      <c r="D44" s="11">
        <v>2025</v>
      </c>
      <c r="E44" s="12">
        <f>F44+G44+I44</f>
        <v>233300</v>
      </c>
      <c r="F44" s="13">
        <v>170310</v>
      </c>
      <c r="G44" s="13">
        <v>62990</v>
      </c>
      <c r="H44" s="13">
        <v>0</v>
      </c>
      <c r="I44" s="13">
        <v>0</v>
      </c>
    </row>
    <row r="45" spans="1:9" ht="18" customHeight="1" x14ac:dyDescent="0.3">
      <c r="A45" s="23"/>
      <c r="B45" s="20"/>
      <c r="C45" s="20"/>
      <c r="D45" s="11">
        <v>2026</v>
      </c>
      <c r="E45" s="12">
        <f>F45+G45+I45</f>
        <v>239400</v>
      </c>
      <c r="F45" s="13">
        <v>153220</v>
      </c>
      <c r="G45" s="13">
        <v>86180</v>
      </c>
      <c r="H45" s="13">
        <v>0</v>
      </c>
      <c r="I45" s="13">
        <v>0</v>
      </c>
    </row>
    <row r="46" spans="1:9" ht="22.5" customHeight="1" x14ac:dyDescent="0.3">
      <c r="A46" s="21" t="s">
        <v>14</v>
      </c>
      <c r="B46" s="18" t="s">
        <v>26</v>
      </c>
      <c r="C46" s="18" t="s">
        <v>34</v>
      </c>
      <c r="D46" s="8" t="s">
        <v>8</v>
      </c>
      <c r="E46" s="9">
        <f t="shared" si="1"/>
        <v>328700</v>
      </c>
      <c r="F46" s="10">
        <f>SUM(F47:F52)</f>
        <v>233700</v>
      </c>
      <c r="G46" s="10">
        <f t="shared" ref="G46:H46" si="6">SUM(G47:G52)</f>
        <v>62100</v>
      </c>
      <c r="H46" s="10">
        <f t="shared" si="6"/>
        <v>0</v>
      </c>
      <c r="I46" s="10">
        <f t="shared" ref="I46" si="7">SUM(I47:I52)</f>
        <v>32900</v>
      </c>
    </row>
    <row r="47" spans="1:9" ht="22.5" customHeight="1" x14ac:dyDescent="0.3">
      <c r="A47" s="22"/>
      <c r="B47" s="19"/>
      <c r="C47" s="19"/>
      <c r="D47" s="11">
        <v>2019</v>
      </c>
      <c r="E47" s="12">
        <f t="shared" si="1"/>
        <v>0</v>
      </c>
      <c r="F47" s="13">
        <v>0</v>
      </c>
      <c r="G47" s="13">
        <v>0</v>
      </c>
      <c r="H47" s="13">
        <v>0</v>
      </c>
      <c r="I47" s="13">
        <v>0</v>
      </c>
    </row>
    <row r="48" spans="1:9" ht="22.5" customHeight="1" x14ac:dyDescent="0.3">
      <c r="A48" s="22"/>
      <c r="B48" s="19"/>
      <c r="C48" s="19"/>
      <c r="D48" s="11">
        <v>2020</v>
      </c>
      <c r="E48" s="12">
        <f t="shared" si="1"/>
        <v>328700</v>
      </c>
      <c r="F48" s="13">
        <v>233700</v>
      </c>
      <c r="G48" s="14">
        <v>62100</v>
      </c>
      <c r="H48" s="13">
        <v>0</v>
      </c>
      <c r="I48" s="13">
        <v>32900</v>
      </c>
    </row>
    <row r="49" spans="1:9" ht="22.5" customHeight="1" x14ac:dyDescent="0.3">
      <c r="A49" s="22"/>
      <c r="B49" s="19"/>
      <c r="C49" s="19"/>
      <c r="D49" s="11">
        <v>2021</v>
      </c>
      <c r="E49" s="12">
        <f t="shared" si="1"/>
        <v>0</v>
      </c>
      <c r="F49" s="13">
        <v>0</v>
      </c>
      <c r="G49" s="13">
        <v>0</v>
      </c>
      <c r="H49" s="13">
        <v>0</v>
      </c>
      <c r="I49" s="13">
        <v>0</v>
      </c>
    </row>
    <row r="50" spans="1:9" ht="22.5" customHeight="1" x14ac:dyDescent="0.3">
      <c r="A50" s="22"/>
      <c r="B50" s="19"/>
      <c r="C50" s="19"/>
      <c r="D50" s="11">
        <v>2022</v>
      </c>
      <c r="E50" s="12">
        <f t="shared" si="1"/>
        <v>0</v>
      </c>
      <c r="F50" s="13">
        <v>0</v>
      </c>
      <c r="G50" s="13">
        <v>0</v>
      </c>
      <c r="H50" s="13">
        <v>0</v>
      </c>
      <c r="I50" s="13">
        <v>0</v>
      </c>
    </row>
    <row r="51" spans="1:9" ht="22.5" customHeight="1" x14ac:dyDescent="0.3">
      <c r="A51" s="22"/>
      <c r="B51" s="19"/>
      <c r="C51" s="19"/>
      <c r="D51" s="11">
        <v>2023</v>
      </c>
      <c r="E51" s="12">
        <f t="shared" si="1"/>
        <v>0</v>
      </c>
      <c r="F51" s="13">
        <v>0</v>
      </c>
      <c r="G51" s="13">
        <v>0</v>
      </c>
      <c r="H51" s="13">
        <v>0</v>
      </c>
      <c r="I51" s="13">
        <v>0</v>
      </c>
    </row>
    <row r="52" spans="1:9" ht="20.100000000000001" customHeight="1" x14ac:dyDescent="0.3">
      <c r="A52" s="22"/>
      <c r="B52" s="19"/>
      <c r="C52" s="19"/>
      <c r="D52" s="11">
        <v>2024</v>
      </c>
      <c r="E52" s="12">
        <f t="shared" si="1"/>
        <v>0</v>
      </c>
      <c r="F52" s="13">
        <v>0</v>
      </c>
      <c r="G52" s="13">
        <v>0</v>
      </c>
      <c r="H52" s="13">
        <v>0</v>
      </c>
      <c r="I52" s="13">
        <v>0</v>
      </c>
    </row>
    <row r="53" spans="1:9" ht="21.6" customHeight="1" x14ac:dyDescent="0.3">
      <c r="A53" s="22"/>
      <c r="B53" s="19"/>
      <c r="C53" s="19"/>
      <c r="D53" s="11">
        <v>2025</v>
      </c>
      <c r="E53" s="12">
        <f>F53+G53+I53</f>
        <v>0</v>
      </c>
      <c r="F53" s="13">
        <v>0</v>
      </c>
      <c r="G53" s="13">
        <v>0</v>
      </c>
      <c r="H53" s="13">
        <v>0</v>
      </c>
      <c r="I53" s="13">
        <v>0</v>
      </c>
    </row>
    <row r="54" spans="1:9" ht="18" customHeight="1" x14ac:dyDescent="0.3">
      <c r="A54" s="23"/>
      <c r="B54" s="20"/>
      <c r="C54" s="20"/>
      <c r="D54" s="11">
        <v>2026</v>
      </c>
      <c r="E54" s="12">
        <f>F54+G54+I54</f>
        <v>0</v>
      </c>
      <c r="F54" s="13">
        <v>0</v>
      </c>
      <c r="G54" s="13">
        <v>0</v>
      </c>
      <c r="H54" s="13">
        <v>0</v>
      </c>
      <c r="I54" s="13">
        <v>0</v>
      </c>
    </row>
    <row r="55" spans="1:9" ht="26.4" customHeight="1" x14ac:dyDescent="0.3">
      <c r="A55" s="21" t="s">
        <v>18</v>
      </c>
      <c r="B55" s="18" t="s">
        <v>24</v>
      </c>
      <c r="C55" s="18" t="s">
        <v>35</v>
      </c>
      <c r="D55" s="8" t="s">
        <v>8</v>
      </c>
      <c r="E55" s="9">
        <f t="shared" ref="E55:E61" si="8">F55+G55+I55</f>
        <v>2000000</v>
      </c>
      <c r="F55" s="10">
        <f>SUM(F56:F61)</f>
        <v>0</v>
      </c>
      <c r="G55" s="10">
        <f t="shared" ref="G55:I55" si="9">SUM(G56:G61)</f>
        <v>2000000</v>
      </c>
      <c r="H55" s="10">
        <f t="shared" si="9"/>
        <v>0</v>
      </c>
      <c r="I55" s="10">
        <f t="shared" si="9"/>
        <v>0</v>
      </c>
    </row>
    <row r="56" spans="1:9" ht="23.4" customHeight="1" x14ac:dyDescent="0.3">
      <c r="A56" s="22"/>
      <c r="B56" s="19"/>
      <c r="C56" s="19"/>
      <c r="D56" s="11">
        <v>2019</v>
      </c>
      <c r="E56" s="12">
        <f t="shared" si="8"/>
        <v>0</v>
      </c>
      <c r="F56" s="13">
        <v>0</v>
      </c>
      <c r="G56" s="13">
        <v>0</v>
      </c>
      <c r="H56" s="13">
        <v>0</v>
      </c>
      <c r="I56" s="13">
        <v>0</v>
      </c>
    </row>
    <row r="57" spans="1:9" ht="22.5" customHeight="1" x14ac:dyDescent="0.3">
      <c r="A57" s="22"/>
      <c r="B57" s="19"/>
      <c r="C57" s="19"/>
      <c r="D57" s="11">
        <v>2020</v>
      </c>
      <c r="E57" s="12">
        <f t="shared" si="8"/>
        <v>2000000</v>
      </c>
      <c r="F57" s="13">
        <v>0</v>
      </c>
      <c r="G57" s="14">
        <v>2000000</v>
      </c>
      <c r="H57" s="13">
        <v>0</v>
      </c>
      <c r="I57" s="13">
        <v>0</v>
      </c>
    </row>
    <row r="58" spans="1:9" ht="22.5" customHeight="1" x14ac:dyDescent="0.3">
      <c r="A58" s="22"/>
      <c r="B58" s="19"/>
      <c r="C58" s="19"/>
      <c r="D58" s="11">
        <v>2021</v>
      </c>
      <c r="E58" s="12">
        <f t="shared" si="8"/>
        <v>0</v>
      </c>
      <c r="F58" s="13">
        <v>0</v>
      </c>
      <c r="G58" s="13">
        <v>0</v>
      </c>
      <c r="H58" s="13">
        <v>0</v>
      </c>
      <c r="I58" s="13">
        <v>0</v>
      </c>
    </row>
    <row r="59" spans="1:9" ht="22.5" customHeight="1" x14ac:dyDescent="0.3">
      <c r="A59" s="22"/>
      <c r="B59" s="19"/>
      <c r="C59" s="19"/>
      <c r="D59" s="11">
        <v>2022</v>
      </c>
      <c r="E59" s="12">
        <f t="shared" si="8"/>
        <v>0</v>
      </c>
      <c r="F59" s="13">
        <v>0</v>
      </c>
      <c r="G59" s="13">
        <v>0</v>
      </c>
      <c r="H59" s="13">
        <v>0</v>
      </c>
      <c r="I59" s="13">
        <v>0</v>
      </c>
    </row>
    <row r="60" spans="1:9" ht="22.5" customHeight="1" x14ac:dyDescent="0.3">
      <c r="A60" s="22"/>
      <c r="B60" s="19"/>
      <c r="C60" s="19"/>
      <c r="D60" s="11">
        <v>2023</v>
      </c>
      <c r="E60" s="12">
        <f t="shared" si="8"/>
        <v>0</v>
      </c>
      <c r="F60" s="13">
        <v>0</v>
      </c>
      <c r="G60" s="13">
        <v>0</v>
      </c>
      <c r="H60" s="13">
        <v>0</v>
      </c>
      <c r="I60" s="13">
        <v>0</v>
      </c>
    </row>
    <row r="61" spans="1:9" ht="15.75" customHeight="1" x14ac:dyDescent="0.3">
      <c r="A61" s="22"/>
      <c r="B61" s="19"/>
      <c r="C61" s="19"/>
      <c r="D61" s="11">
        <v>2024</v>
      </c>
      <c r="E61" s="12">
        <f t="shared" si="8"/>
        <v>0</v>
      </c>
      <c r="F61" s="13">
        <v>0</v>
      </c>
      <c r="G61" s="13">
        <v>0</v>
      </c>
      <c r="H61" s="13">
        <v>0</v>
      </c>
      <c r="I61" s="13">
        <v>0</v>
      </c>
    </row>
    <row r="62" spans="1:9" ht="17.25" customHeight="1" x14ac:dyDescent="0.3">
      <c r="A62" s="22"/>
      <c r="B62" s="19"/>
      <c r="C62" s="19"/>
      <c r="D62" s="11">
        <v>2025</v>
      </c>
      <c r="E62" s="12">
        <f>F62+G62+I62</f>
        <v>0</v>
      </c>
      <c r="F62" s="13">
        <v>0</v>
      </c>
      <c r="G62" s="13">
        <v>0</v>
      </c>
      <c r="H62" s="13">
        <v>0</v>
      </c>
      <c r="I62" s="13">
        <v>0</v>
      </c>
    </row>
    <row r="63" spans="1:9" ht="18" customHeight="1" x14ac:dyDescent="0.3">
      <c r="A63" s="23"/>
      <c r="B63" s="20"/>
      <c r="C63" s="20"/>
      <c r="D63" s="11">
        <v>2026</v>
      </c>
      <c r="E63" s="12">
        <f>F63+G63+I63</f>
        <v>0</v>
      </c>
      <c r="F63" s="13">
        <v>0</v>
      </c>
      <c r="G63" s="13">
        <v>0</v>
      </c>
      <c r="H63" s="13">
        <v>0</v>
      </c>
      <c r="I63" s="13">
        <v>0</v>
      </c>
    </row>
    <row r="64" spans="1:9" ht="24" customHeight="1" x14ac:dyDescent="0.3">
      <c r="A64" s="21" t="s">
        <v>19</v>
      </c>
      <c r="B64" s="18" t="s">
        <v>27</v>
      </c>
      <c r="C64" s="18" t="s">
        <v>36</v>
      </c>
      <c r="D64" s="8" t="s">
        <v>8</v>
      </c>
      <c r="E64" s="9">
        <f t="shared" ref="E64:E70" si="10">F64+G64+I64</f>
        <v>10000000</v>
      </c>
      <c r="F64" s="10">
        <f>SUM(F65:F70)</f>
        <v>10000000</v>
      </c>
      <c r="G64" s="10">
        <f t="shared" ref="G64:I64" si="11">SUM(G65:G70)</f>
        <v>0</v>
      </c>
      <c r="H64" s="10">
        <f t="shared" si="11"/>
        <v>0</v>
      </c>
      <c r="I64" s="10">
        <f t="shared" si="11"/>
        <v>0</v>
      </c>
    </row>
    <row r="65" spans="1:9" ht="18" customHeight="1" x14ac:dyDescent="0.3">
      <c r="A65" s="22"/>
      <c r="B65" s="19"/>
      <c r="C65" s="19"/>
      <c r="D65" s="11">
        <v>2019</v>
      </c>
      <c r="E65" s="12">
        <f t="shared" si="10"/>
        <v>0</v>
      </c>
      <c r="F65" s="13">
        <v>0</v>
      </c>
      <c r="G65" s="13">
        <v>0</v>
      </c>
      <c r="H65" s="13">
        <v>0</v>
      </c>
      <c r="I65" s="13">
        <v>0</v>
      </c>
    </row>
    <row r="66" spans="1:9" ht="22.5" customHeight="1" x14ac:dyDescent="0.3">
      <c r="A66" s="22"/>
      <c r="B66" s="19"/>
      <c r="C66" s="19"/>
      <c r="D66" s="11">
        <v>2020</v>
      </c>
      <c r="E66" s="12">
        <f t="shared" si="10"/>
        <v>0</v>
      </c>
      <c r="F66" s="13">
        <v>0</v>
      </c>
      <c r="G66" s="14">
        <v>0</v>
      </c>
      <c r="H66" s="13">
        <v>0</v>
      </c>
      <c r="I66" s="13">
        <v>0</v>
      </c>
    </row>
    <row r="67" spans="1:9" ht="22.5" customHeight="1" x14ac:dyDescent="0.3">
      <c r="A67" s="22"/>
      <c r="B67" s="19"/>
      <c r="C67" s="19"/>
      <c r="D67" s="11">
        <v>2021</v>
      </c>
      <c r="E67" s="12">
        <f t="shared" si="10"/>
        <v>10000000</v>
      </c>
      <c r="F67" s="13">
        <v>10000000</v>
      </c>
      <c r="G67" s="13">
        <v>0</v>
      </c>
      <c r="H67" s="13">
        <v>0</v>
      </c>
      <c r="I67" s="13">
        <v>0</v>
      </c>
    </row>
    <row r="68" spans="1:9" ht="22.5" customHeight="1" x14ac:dyDescent="0.3">
      <c r="A68" s="22"/>
      <c r="B68" s="19"/>
      <c r="C68" s="19"/>
      <c r="D68" s="11">
        <v>2022</v>
      </c>
      <c r="E68" s="12">
        <f t="shared" si="10"/>
        <v>0</v>
      </c>
      <c r="F68" s="13">
        <v>0</v>
      </c>
      <c r="G68" s="13">
        <v>0</v>
      </c>
      <c r="H68" s="13">
        <v>0</v>
      </c>
      <c r="I68" s="13">
        <v>0</v>
      </c>
    </row>
    <row r="69" spans="1:9" ht="22.5" customHeight="1" x14ac:dyDescent="0.3">
      <c r="A69" s="22"/>
      <c r="B69" s="19"/>
      <c r="C69" s="19"/>
      <c r="D69" s="11">
        <v>2023</v>
      </c>
      <c r="E69" s="12">
        <f t="shared" si="10"/>
        <v>0</v>
      </c>
      <c r="F69" s="13">
        <v>0</v>
      </c>
      <c r="G69" s="13">
        <v>0</v>
      </c>
      <c r="H69" s="13">
        <v>0</v>
      </c>
      <c r="I69" s="13">
        <v>0</v>
      </c>
    </row>
    <row r="70" spans="1:9" ht="18" customHeight="1" x14ac:dyDescent="0.3">
      <c r="A70" s="22"/>
      <c r="B70" s="19"/>
      <c r="C70" s="19"/>
      <c r="D70" s="11">
        <v>2024</v>
      </c>
      <c r="E70" s="12">
        <f t="shared" si="10"/>
        <v>0</v>
      </c>
      <c r="F70" s="13">
        <v>0</v>
      </c>
      <c r="G70" s="13">
        <v>0</v>
      </c>
      <c r="H70" s="13">
        <v>0</v>
      </c>
      <c r="I70" s="13">
        <v>0</v>
      </c>
    </row>
    <row r="71" spans="1:9" ht="20.25" customHeight="1" x14ac:dyDescent="0.3">
      <c r="A71" s="22"/>
      <c r="B71" s="19"/>
      <c r="C71" s="19"/>
      <c r="D71" s="11">
        <v>2025</v>
      </c>
      <c r="E71" s="12">
        <f>F71+G71+I71</f>
        <v>0</v>
      </c>
      <c r="F71" s="13">
        <v>0</v>
      </c>
      <c r="G71" s="13">
        <v>0</v>
      </c>
      <c r="H71" s="13">
        <v>0</v>
      </c>
      <c r="I71" s="13">
        <v>0</v>
      </c>
    </row>
    <row r="72" spans="1:9" ht="18" customHeight="1" x14ac:dyDescent="0.3">
      <c r="A72" s="22"/>
      <c r="B72" s="19"/>
      <c r="C72" s="20"/>
      <c r="D72" s="11">
        <v>2026</v>
      </c>
      <c r="E72" s="12">
        <f>F72+G72+I72</f>
        <v>0</v>
      </c>
      <c r="F72" s="13">
        <v>0</v>
      </c>
      <c r="G72" s="13">
        <v>0</v>
      </c>
      <c r="H72" s="13">
        <v>0</v>
      </c>
      <c r="I72" s="13">
        <v>0</v>
      </c>
    </row>
    <row r="73" spans="1:9" ht="21" customHeight="1" x14ac:dyDescent="0.3">
      <c r="A73" s="22"/>
      <c r="B73" s="19"/>
      <c r="C73" s="18" t="s">
        <v>37</v>
      </c>
      <c r="D73" s="8" t="s">
        <v>8</v>
      </c>
      <c r="E73" s="9">
        <f t="shared" ref="E73:E79" si="12">F73+G73+I73</f>
        <v>739340</v>
      </c>
      <c r="F73" s="10">
        <f>SUM(F74:F79)</f>
        <v>0</v>
      </c>
      <c r="G73" s="10">
        <f t="shared" ref="G73:I73" si="13">SUM(G74:G79)</f>
        <v>658040</v>
      </c>
      <c r="H73" s="10">
        <f t="shared" si="13"/>
        <v>0</v>
      </c>
      <c r="I73" s="10">
        <f t="shared" si="13"/>
        <v>81300</v>
      </c>
    </row>
    <row r="74" spans="1:9" ht="20.25" customHeight="1" x14ac:dyDescent="0.3">
      <c r="A74" s="22"/>
      <c r="B74" s="19"/>
      <c r="C74" s="19"/>
      <c r="D74" s="11">
        <v>2019</v>
      </c>
      <c r="E74" s="12">
        <f t="shared" si="12"/>
        <v>0</v>
      </c>
      <c r="F74" s="13">
        <v>0</v>
      </c>
      <c r="G74" s="13">
        <v>0</v>
      </c>
      <c r="H74" s="13">
        <v>0</v>
      </c>
      <c r="I74" s="13">
        <v>0</v>
      </c>
    </row>
    <row r="75" spans="1:9" ht="22.5" customHeight="1" x14ac:dyDescent="0.3">
      <c r="A75" s="22"/>
      <c r="B75" s="19"/>
      <c r="C75" s="19"/>
      <c r="D75" s="11">
        <v>2020</v>
      </c>
      <c r="E75" s="12">
        <f t="shared" si="12"/>
        <v>0</v>
      </c>
      <c r="F75" s="13">
        <v>0</v>
      </c>
      <c r="G75" s="14">
        <v>0</v>
      </c>
      <c r="H75" s="13">
        <v>0</v>
      </c>
      <c r="I75" s="13">
        <v>0</v>
      </c>
    </row>
    <row r="76" spans="1:9" ht="22.5" customHeight="1" x14ac:dyDescent="0.3">
      <c r="A76" s="22"/>
      <c r="B76" s="19"/>
      <c r="C76" s="19"/>
      <c r="D76" s="11">
        <v>2021</v>
      </c>
      <c r="E76" s="12">
        <f t="shared" si="12"/>
        <v>0</v>
      </c>
      <c r="F76" s="13">
        <v>0</v>
      </c>
      <c r="G76" s="13">
        <v>0</v>
      </c>
      <c r="H76" s="13">
        <v>0</v>
      </c>
      <c r="I76" s="13">
        <v>0</v>
      </c>
    </row>
    <row r="77" spans="1:9" ht="22.5" customHeight="1" x14ac:dyDescent="0.3">
      <c r="A77" s="22"/>
      <c r="B77" s="19"/>
      <c r="C77" s="19"/>
      <c r="D77" s="11">
        <v>2022</v>
      </c>
      <c r="E77" s="12">
        <f t="shared" si="12"/>
        <v>0</v>
      </c>
      <c r="F77" s="13">
        <v>0</v>
      </c>
      <c r="G77" s="13">
        <v>0</v>
      </c>
      <c r="H77" s="13">
        <v>0</v>
      </c>
      <c r="I77" s="13">
        <v>0</v>
      </c>
    </row>
    <row r="78" spans="1:9" ht="22.5" customHeight="1" x14ac:dyDescent="0.3">
      <c r="A78" s="22"/>
      <c r="B78" s="19"/>
      <c r="C78" s="19"/>
      <c r="D78" s="11">
        <v>2023</v>
      </c>
      <c r="E78" s="12">
        <f t="shared" si="12"/>
        <v>739340</v>
      </c>
      <c r="F78" s="13">
        <v>0</v>
      </c>
      <c r="G78" s="13">
        <v>658040</v>
      </c>
      <c r="H78" s="13">
        <v>0</v>
      </c>
      <c r="I78" s="13">
        <v>81300</v>
      </c>
    </row>
    <row r="79" spans="1:9" ht="21" customHeight="1" x14ac:dyDescent="0.3">
      <c r="A79" s="22"/>
      <c r="B79" s="19"/>
      <c r="C79" s="19"/>
      <c r="D79" s="11">
        <v>2024</v>
      </c>
      <c r="E79" s="12">
        <f t="shared" si="12"/>
        <v>0</v>
      </c>
      <c r="F79" s="13">
        <v>0</v>
      </c>
      <c r="G79" s="13">
        <v>0</v>
      </c>
      <c r="H79" s="13">
        <v>0</v>
      </c>
      <c r="I79" s="13">
        <v>0</v>
      </c>
    </row>
    <row r="80" spans="1:9" ht="20.25" customHeight="1" x14ac:dyDescent="0.3">
      <c r="A80" s="22"/>
      <c r="B80" s="19"/>
      <c r="C80" s="19"/>
      <c r="D80" s="11">
        <v>2025</v>
      </c>
      <c r="E80" s="12">
        <f>F80+G80+I80</f>
        <v>0</v>
      </c>
      <c r="F80" s="13">
        <v>0</v>
      </c>
      <c r="G80" s="13">
        <v>0</v>
      </c>
      <c r="H80" s="13">
        <v>0</v>
      </c>
      <c r="I80" s="13">
        <v>0</v>
      </c>
    </row>
    <row r="81" spans="1:9" ht="18" customHeight="1" x14ac:dyDescent="0.3">
      <c r="A81" s="23"/>
      <c r="B81" s="20"/>
      <c r="C81" s="20"/>
      <c r="D81" s="11">
        <v>2026</v>
      </c>
      <c r="E81" s="12">
        <f>F81+G81+I81</f>
        <v>0</v>
      </c>
      <c r="F81" s="13">
        <v>0</v>
      </c>
      <c r="G81" s="13">
        <v>0</v>
      </c>
      <c r="H81" s="13">
        <v>0</v>
      </c>
      <c r="I81" s="13">
        <v>0</v>
      </c>
    </row>
    <row r="82" spans="1:9" ht="22.5" customHeight="1" x14ac:dyDescent="0.3">
      <c r="A82" s="21" t="s">
        <v>20</v>
      </c>
      <c r="B82" s="18" t="s">
        <v>57</v>
      </c>
      <c r="C82" s="18" t="s">
        <v>38</v>
      </c>
      <c r="D82" s="8" t="s">
        <v>8</v>
      </c>
      <c r="E82" s="9">
        <f t="shared" ref="E82:E88" si="14">F82+G82+I82</f>
        <v>7096169.1600000001</v>
      </c>
      <c r="F82" s="10">
        <f>SUM(F83:F88)</f>
        <v>6067200</v>
      </c>
      <c r="G82" s="10">
        <f t="shared" ref="G82:I82" si="15">SUM(G83:G88)</f>
        <v>319352.26</v>
      </c>
      <c r="H82" s="10">
        <f t="shared" si="15"/>
        <v>0</v>
      </c>
      <c r="I82" s="10">
        <f t="shared" si="15"/>
        <v>709616.9</v>
      </c>
    </row>
    <row r="83" spans="1:9" ht="20.25" customHeight="1" x14ac:dyDescent="0.3">
      <c r="A83" s="22"/>
      <c r="B83" s="19"/>
      <c r="C83" s="19"/>
      <c r="D83" s="11">
        <v>2019</v>
      </c>
      <c r="E83" s="12">
        <f t="shared" si="14"/>
        <v>0</v>
      </c>
      <c r="F83" s="13">
        <v>0</v>
      </c>
      <c r="G83" s="13">
        <v>0</v>
      </c>
      <c r="H83" s="13">
        <v>0</v>
      </c>
      <c r="I83" s="13">
        <v>0</v>
      </c>
    </row>
    <row r="84" spans="1:9" ht="22.5" customHeight="1" x14ac:dyDescent="0.3">
      <c r="A84" s="22"/>
      <c r="B84" s="19"/>
      <c r="C84" s="19"/>
      <c r="D84" s="11">
        <v>2020</v>
      </c>
      <c r="E84" s="12">
        <f t="shared" si="14"/>
        <v>0</v>
      </c>
      <c r="F84" s="13">
        <v>0</v>
      </c>
      <c r="G84" s="14">
        <v>0</v>
      </c>
      <c r="H84" s="13">
        <v>0</v>
      </c>
      <c r="I84" s="13">
        <v>0</v>
      </c>
    </row>
    <row r="85" spans="1:9" ht="22.5" customHeight="1" x14ac:dyDescent="0.3">
      <c r="A85" s="22"/>
      <c r="B85" s="19"/>
      <c r="C85" s="19"/>
      <c r="D85" s="11">
        <v>2021</v>
      </c>
      <c r="E85" s="12">
        <f t="shared" si="14"/>
        <v>0</v>
      </c>
      <c r="F85" s="13">
        <v>0</v>
      </c>
      <c r="G85" s="13">
        <v>0</v>
      </c>
      <c r="H85" s="13">
        <v>0</v>
      </c>
      <c r="I85" s="13">
        <v>0</v>
      </c>
    </row>
    <row r="86" spans="1:9" ht="22.5" customHeight="1" x14ac:dyDescent="0.3">
      <c r="A86" s="22"/>
      <c r="B86" s="19"/>
      <c r="C86" s="19"/>
      <c r="D86" s="11">
        <v>2022</v>
      </c>
      <c r="E86" s="12">
        <f t="shared" si="14"/>
        <v>7096169.1600000001</v>
      </c>
      <c r="F86" s="13">
        <v>6067200</v>
      </c>
      <c r="G86" s="13">
        <v>319352.26</v>
      </c>
      <c r="H86" s="13">
        <v>0</v>
      </c>
      <c r="I86" s="13">
        <v>709616.9</v>
      </c>
    </row>
    <row r="87" spans="1:9" ht="22.5" customHeight="1" x14ac:dyDescent="0.3">
      <c r="A87" s="22"/>
      <c r="B87" s="19"/>
      <c r="C87" s="19"/>
      <c r="D87" s="11">
        <v>2023</v>
      </c>
      <c r="E87" s="12">
        <f t="shared" si="14"/>
        <v>0</v>
      </c>
      <c r="F87" s="13">
        <v>0</v>
      </c>
      <c r="G87" s="13">
        <v>0</v>
      </c>
      <c r="H87" s="13">
        <v>0</v>
      </c>
      <c r="I87" s="13">
        <v>0</v>
      </c>
    </row>
    <row r="88" spans="1:9" ht="21" customHeight="1" x14ac:dyDescent="0.3">
      <c r="A88" s="22"/>
      <c r="B88" s="19"/>
      <c r="C88" s="19"/>
      <c r="D88" s="11">
        <v>2024</v>
      </c>
      <c r="E88" s="12">
        <f t="shared" si="14"/>
        <v>0</v>
      </c>
      <c r="F88" s="13">
        <v>0</v>
      </c>
      <c r="G88" s="13">
        <v>0</v>
      </c>
      <c r="H88" s="13">
        <v>0</v>
      </c>
      <c r="I88" s="13">
        <v>0</v>
      </c>
    </row>
    <row r="89" spans="1:9" ht="34.5" customHeight="1" x14ac:dyDescent="0.3">
      <c r="A89" s="22"/>
      <c r="B89" s="19"/>
      <c r="C89" s="19"/>
      <c r="D89" s="11">
        <v>2025</v>
      </c>
      <c r="E89" s="12">
        <f>F89+G89+I89</f>
        <v>0</v>
      </c>
      <c r="F89" s="13">
        <v>0</v>
      </c>
      <c r="G89" s="13">
        <v>0</v>
      </c>
      <c r="H89" s="13">
        <v>0</v>
      </c>
      <c r="I89" s="13">
        <v>0</v>
      </c>
    </row>
    <row r="90" spans="1:9" ht="30" customHeight="1" x14ac:dyDescent="0.3">
      <c r="A90" s="22"/>
      <c r="B90" s="19"/>
      <c r="C90" s="20"/>
      <c r="D90" s="11">
        <v>2026</v>
      </c>
      <c r="E90" s="12">
        <f>F90+G90+I90</f>
        <v>0</v>
      </c>
      <c r="F90" s="13">
        <v>0</v>
      </c>
      <c r="G90" s="13">
        <v>0</v>
      </c>
      <c r="H90" s="13">
        <v>0</v>
      </c>
      <c r="I90" s="13">
        <v>0</v>
      </c>
    </row>
    <row r="91" spans="1:9" ht="21.75" customHeight="1" x14ac:dyDescent="0.3">
      <c r="A91" s="22"/>
      <c r="B91" s="19"/>
      <c r="C91" s="18" t="s">
        <v>50</v>
      </c>
      <c r="D91" s="8" t="s">
        <v>8</v>
      </c>
      <c r="E91" s="9">
        <f t="shared" ref="E91:E97" si="16">F91+G91+I91</f>
        <v>2125000</v>
      </c>
      <c r="F91" s="10">
        <f>SUM(F92:F97)</f>
        <v>0</v>
      </c>
      <c r="G91" s="10">
        <f t="shared" ref="G91:I91" si="17">SUM(G92:G97)</f>
        <v>1875000</v>
      </c>
      <c r="H91" s="10">
        <f t="shared" si="17"/>
        <v>0</v>
      </c>
      <c r="I91" s="10">
        <f t="shared" si="17"/>
        <v>250000</v>
      </c>
    </row>
    <row r="92" spans="1:9" ht="34.5" customHeight="1" x14ac:dyDescent="0.3">
      <c r="A92" s="22"/>
      <c r="B92" s="19"/>
      <c r="C92" s="19"/>
      <c r="D92" s="11">
        <v>2019</v>
      </c>
      <c r="E92" s="12">
        <f t="shared" si="16"/>
        <v>0</v>
      </c>
      <c r="F92" s="13">
        <v>0</v>
      </c>
      <c r="G92" s="13">
        <v>0</v>
      </c>
      <c r="H92" s="13">
        <v>0</v>
      </c>
      <c r="I92" s="13">
        <v>0</v>
      </c>
    </row>
    <row r="93" spans="1:9" ht="22.5" customHeight="1" x14ac:dyDescent="0.3">
      <c r="A93" s="22"/>
      <c r="B93" s="19"/>
      <c r="C93" s="19"/>
      <c r="D93" s="11">
        <v>2020</v>
      </c>
      <c r="E93" s="12">
        <f t="shared" si="16"/>
        <v>0</v>
      </c>
      <c r="F93" s="13">
        <v>0</v>
      </c>
      <c r="G93" s="14">
        <v>0</v>
      </c>
      <c r="H93" s="13">
        <v>0</v>
      </c>
      <c r="I93" s="13">
        <v>0</v>
      </c>
    </row>
    <row r="94" spans="1:9" ht="22.5" customHeight="1" x14ac:dyDescent="0.3">
      <c r="A94" s="22"/>
      <c r="B94" s="19"/>
      <c r="C94" s="19"/>
      <c r="D94" s="11">
        <v>2021</v>
      </c>
      <c r="E94" s="12">
        <f t="shared" si="16"/>
        <v>0</v>
      </c>
      <c r="F94" s="13">
        <v>0</v>
      </c>
      <c r="G94" s="13">
        <v>0</v>
      </c>
      <c r="H94" s="13">
        <v>0</v>
      </c>
      <c r="I94" s="13">
        <v>0</v>
      </c>
    </row>
    <row r="95" spans="1:9" ht="22.5" customHeight="1" x14ac:dyDescent="0.3">
      <c r="A95" s="22"/>
      <c r="B95" s="19"/>
      <c r="C95" s="19"/>
      <c r="D95" s="11">
        <v>2022</v>
      </c>
      <c r="E95" s="12">
        <f t="shared" si="16"/>
        <v>0</v>
      </c>
      <c r="F95" s="13">
        <v>0</v>
      </c>
      <c r="G95" s="13">
        <v>0</v>
      </c>
      <c r="H95" s="13">
        <v>0</v>
      </c>
      <c r="I95" s="13">
        <v>0</v>
      </c>
    </row>
    <row r="96" spans="1:9" ht="22.5" customHeight="1" x14ac:dyDescent="0.3">
      <c r="A96" s="22"/>
      <c r="B96" s="19"/>
      <c r="C96" s="19"/>
      <c r="D96" s="11">
        <v>2023</v>
      </c>
      <c r="E96" s="12">
        <f t="shared" si="16"/>
        <v>0</v>
      </c>
      <c r="F96" s="13">
        <v>0</v>
      </c>
      <c r="G96" s="13">
        <v>0</v>
      </c>
      <c r="H96" s="13">
        <v>0</v>
      </c>
      <c r="I96" s="13">
        <v>0</v>
      </c>
    </row>
    <row r="97" spans="1:9" ht="20.25" customHeight="1" x14ac:dyDescent="0.3">
      <c r="A97" s="22"/>
      <c r="B97" s="19"/>
      <c r="C97" s="19"/>
      <c r="D97" s="11">
        <v>2024</v>
      </c>
      <c r="E97" s="12">
        <f t="shared" si="16"/>
        <v>2125000</v>
      </c>
      <c r="F97" s="13">
        <v>0</v>
      </c>
      <c r="G97" s="13">
        <v>1875000</v>
      </c>
      <c r="H97" s="13">
        <v>0</v>
      </c>
      <c r="I97" s="13">
        <v>250000</v>
      </c>
    </row>
    <row r="98" spans="1:9" ht="26.25" customHeight="1" x14ac:dyDescent="0.3">
      <c r="A98" s="22"/>
      <c r="B98" s="19"/>
      <c r="C98" s="19"/>
      <c r="D98" s="11">
        <v>2025</v>
      </c>
      <c r="E98" s="12">
        <f>F98+G98+I98</f>
        <v>0</v>
      </c>
      <c r="F98" s="13">
        <v>0</v>
      </c>
      <c r="G98" s="13">
        <v>0</v>
      </c>
      <c r="H98" s="13">
        <v>0</v>
      </c>
      <c r="I98" s="13">
        <v>0</v>
      </c>
    </row>
    <row r="99" spans="1:9" ht="18" customHeight="1" x14ac:dyDescent="0.3">
      <c r="A99" s="23"/>
      <c r="B99" s="20"/>
      <c r="C99" s="20"/>
      <c r="D99" s="11">
        <v>2026</v>
      </c>
      <c r="E99" s="12">
        <f>F99+G99+I99</f>
        <v>0</v>
      </c>
      <c r="F99" s="13">
        <v>0</v>
      </c>
      <c r="G99" s="13">
        <v>0</v>
      </c>
      <c r="H99" s="13">
        <v>0</v>
      </c>
      <c r="I99" s="13">
        <v>0</v>
      </c>
    </row>
    <row r="100" spans="1:9" ht="21" customHeight="1" x14ac:dyDescent="0.3">
      <c r="A100" s="30" t="s">
        <v>22</v>
      </c>
      <c r="B100" s="29" t="s">
        <v>28</v>
      </c>
      <c r="C100" s="28" t="s">
        <v>39</v>
      </c>
      <c r="D100" s="8" t="s">
        <v>8</v>
      </c>
      <c r="E100" s="9">
        <f t="shared" ref="E100:E106" si="18">F100+G100+I100</f>
        <v>1000000</v>
      </c>
      <c r="F100" s="10">
        <f>SUM(F101:F106)</f>
        <v>1000000</v>
      </c>
      <c r="G100" s="10">
        <f t="shared" ref="G100:I100" si="19">SUM(G101:G106)</f>
        <v>0</v>
      </c>
      <c r="H100" s="10">
        <f t="shared" si="19"/>
        <v>0</v>
      </c>
      <c r="I100" s="10">
        <f t="shared" si="19"/>
        <v>0</v>
      </c>
    </row>
    <row r="101" spans="1:9" ht="24" customHeight="1" x14ac:dyDescent="0.3">
      <c r="A101" s="30"/>
      <c r="B101" s="29"/>
      <c r="C101" s="28"/>
      <c r="D101" s="11">
        <v>2019</v>
      </c>
      <c r="E101" s="12">
        <f t="shared" si="18"/>
        <v>0</v>
      </c>
      <c r="F101" s="13">
        <v>0</v>
      </c>
      <c r="G101" s="13">
        <v>0</v>
      </c>
      <c r="H101" s="13">
        <v>0</v>
      </c>
      <c r="I101" s="13">
        <v>0</v>
      </c>
    </row>
    <row r="102" spans="1:9" ht="22.5" customHeight="1" x14ac:dyDescent="0.3">
      <c r="A102" s="30"/>
      <c r="B102" s="29"/>
      <c r="C102" s="28"/>
      <c r="D102" s="11">
        <v>2020</v>
      </c>
      <c r="E102" s="12">
        <f t="shared" si="18"/>
        <v>0</v>
      </c>
      <c r="F102" s="13">
        <v>0</v>
      </c>
      <c r="G102" s="14">
        <v>0</v>
      </c>
      <c r="H102" s="13">
        <v>0</v>
      </c>
      <c r="I102" s="13">
        <v>0</v>
      </c>
    </row>
    <row r="103" spans="1:9" ht="22.5" customHeight="1" x14ac:dyDescent="0.3">
      <c r="A103" s="30"/>
      <c r="B103" s="29"/>
      <c r="C103" s="28"/>
      <c r="D103" s="11">
        <v>2021</v>
      </c>
      <c r="E103" s="12">
        <f t="shared" si="18"/>
        <v>1000000</v>
      </c>
      <c r="F103" s="13">
        <v>1000000</v>
      </c>
      <c r="G103" s="13">
        <v>0</v>
      </c>
      <c r="H103" s="13">
        <v>0</v>
      </c>
      <c r="I103" s="13">
        <v>0</v>
      </c>
    </row>
    <row r="104" spans="1:9" ht="22.5" customHeight="1" x14ac:dyDescent="0.3">
      <c r="A104" s="30"/>
      <c r="B104" s="29"/>
      <c r="C104" s="28"/>
      <c r="D104" s="11">
        <v>2022</v>
      </c>
      <c r="E104" s="12">
        <f t="shared" si="18"/>
        <v>0</v>
      </c>
      <c r="F104" s="13">
        <v>0</v>
      </c>
      <c r="G104" s="13">
        <v>0</v>
      </c>
      <c r="H104" s="13">
        <v>0</v>
      </c>
      <c r="I104" s="13">
        <v>0</v>
      </c>
    </row>
    <row r="105" spans="1:9" ht="22.5" customHeight="1" x14ac:dyDescent="0.3">
      <c r="A105" s="30"/>
      <c r="B105" s="29"/>
      <c r="C105" s="28"/>
      <c r="D105" s="11">
        <v>2023</v>
      </c>
      <c r="E105" s="12">
        <f t="shared" si="18"/>
        <v>0</v>
      </c>
      <c r="F105" s="13">
        <v>0</v>
      </c>
      <c r="G105" s="13">
        <v>0</v>
      </c>
      <c r="H105" s="13">
        <v>0</v>
      </c>
      <c r="I105" s="13">
        <v>0</v>
      </c>
    </row>
    <row r="106" spans="1:9" ht="20.25" customHeight="1" x14ac:dyDescent="0.3">
      <c r="A106" s="30"/>
      <c r="B106" s="29"/>
      <c r="C106" s="28"/>
      <c r="D106" s="11">
        <v>2024</v>
      </c>
      <c r="E106" s="12">
        <f t="shared" si="18"/>
        <v>0</v>
      </c>
      <c r="F106" s="13">
        <v>0</v>
      </c>
      <c r="G106" s="13">
        <v>0</v>
      </c>
      <c r="H106" s="13">
        <v>0</v>
      </c>
      <c r="I106" s="13">
        <v>0</v>
      </c>
    </row>
    <row r="107" spans="1:9" ht="17.25" customHeight="1" x14ac:dyDescent="0.3">
      <c r="A107" s="30"/>
      <c r="B107" s="29"/>
      <c r="C107" s="28"/>
      <c r="D107" s="11">
        <v>2025</v>
      </c>
      <c r="E107" s="12">
        <f>F107+G107+I107</f>
        <v>0</v>
      </c>
      <c r="F107" s="13">
        <v>0</v>
      </c>
      <c r="G107" s="13">
        <v>0</v>
      </c>
      <c r="H107" s="13">
        <v>0</v>
      </c>
      <c r="I107" s="13">
        <v>0</v>
      </c>
    </row>
    <row r="108" spans="1:9" ht="18" customHeight="1" x14ac:dyDescent="0.3">
      <c r="A108" s="30"/>
      <c r="B108" s="29"/>
      <c r="C108" s="28"/>
      <c r="D108" s="11">
        <v>2026</v>
      </c>
      <c r="E108" s="12">
        <f>F108+G108+I108</f>
        <v>0</v>
      </c>
      <c r="F108" s="13">
        <v>0</v>
      </c>
      <c r="G108" s="13">
        <v>0</v>
      </c>
      <c r="H108" s="13">
        <v>0</v>
      </c>
      <c r="I108" s="13">
        <v>0</v>
      </c>
    </row>
    <row r="109" spans="1:9" ht="21" customHeight="1" x14ac:dyDescent="0.3">
      <c r="A109" s="30" t="s">
        <v>51</v>
      </c>
      <c r="B109" s="29" t="s">
        <v>52</v>
      </c>
      <c r="C109" s="28" t="s">
        <v>53</v>
      </c>
      <c r="D109" s="8" t="s">
        <v>8</v>
      </c>
      <c r="E109" s="9">
        <f t="shared" ref="E109:E115" si="20">F109+G109+I109</f>
        <v>7508000</v>
      </c>
      <c r="F109" s="10">
        <f>SUM(F110:F115)</f>
        <v>0</v>
      </c>
      <c r="G109" s="10">
        <f t="shared" ref="G109:I109" si="21">SUM(G110:G115)</f>
        <v>7508000</v>
      </c>
      <c r="H109" s="10">
        <f t="shared" si="21"/>
        <v>0</v>
      </c>
      <c r="I109" s="10">
        <f t="shared" si="21"/>
        <v>0</v>
      </c>
    </row>
    <row r="110" spans="1:9" ht="24" customHeight="1" x14ac:dyDescent="0.3">
      <c r="A110" s="30"/>
      <c r="B110" s="29"/>
      <c r="C110" s="28"/>
      <c r="D110" s="11">
        <v>2019</v>
      </c>
      <c r="E110" s="12">
        <f t="shared" si="20"/>
        <v>0</v>
      </c>
      <c r="F110" s="13">
        <v>0</v>
      </c>
      <c r="G110" s="13">
        <v>0</v>
      </c>
      <c r="H110" s="13">
        <v>0</v>
      </c>
      <c r="I110" s="13">
        <v>0</v>
      </c>
    </row>
    <row r="111" spans="1:9" ht="22.5" customHeight="1" x14ac:dyDescent="0.3">
      <c r="A111" s="30"/>
      <c r="B111" s="29"/>
      <c r="C111" s="28"/>
      <c r="D111" s="11">
        <v>2020</v>
      </c>
      <c r="E111" s="12">
        <f t="shared" si="20"/>
        <v>0</v>
      </c>
      <c r="F111" s="13">
        <v>0</v>
      </c>
      <c r="G111" s="14">
        <v>0</v>
      </c>
      <c r="H111" s="13">
        <v>0</v>
      </c>
      <c r="I111" s="13">
        <v>0</v>
      </c>
    </row>
    <row r="112" spans="1:9" ht="22.5" customHeight="1" x14ac:dyDescent="0.3">
      <c r="A112" s="30"/>
      <c r="B112" s="29"/>
      <c r="C112" s="28"/>
      <c r="D112" s="11">
        <v>2021</v>
      </c>
      <c r="E112" s="12">
        <f t="shared" si="20"/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9" ht="22.5" customHeight="1" x14ac:dyDescent="0.3">
      <c r="A113" s="30"/>
      <c r="B113" s="29"/>
      <c r="C113" s="28"/>
      <c r="D113" s="11">
        <v>2022</v>
      </c>
      <c r="E113" s="12">
        <f t="shared" si="20"/>
        <v>0</v>
      </c>
      <c r="F113" s="13">
        <v>0</v>
      </c>
      <c r="G113" s="13">
        <v>0</v>
      </c>
      <c r="H113" s="13">
        <v>0</v>
      </c>
      <c r="I113" s="13">
        <v>0</v>
      </c>
    </row>
    <row r="114" spans="1:9" ht="22.5" customHeight="1" x14ac:dyDescent="0.3">
      <c r="A114" s="30"/>
      <c r="B114" s="29"/>
      <c r="C114" s="28"/>
      <c r="D114" s="11">
        <v>2023</v>
      </c>
      <c r="E114" s="12">
        <f t="shared" si="20"/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9" ht="20.25" customHeight="1" x14ac:dyDescent="0.3">
      <c r="A115" s="30"/>
      <c r="B115" s="29"/>
      <c r="C115" s="28"/>
      <c r="D115" s="11">
        <v>2024</v>
      </c>
      <c r="E115" s="12">
        <f t="shared" si="20"/>
        <v>7508000</v>
      </c>
      <c r="F115" s="13">
        <v>0</v>
      </c>
      <c r="G115" s="13">
        <v>7508000</v>
      </c>
      <c r="H115" s="13">
        <v>0</v>
      </c>
      <c r="I115" s="13">
        <v>0</v>
      </c>
    </row>
    <row r="116" spans="1:9" ht="17.25" customHeight="1" x14ac:dyDescent="0.3">
      <c r="A116" s="30"/>
      <c r="B116" s="29"/>
      <c r="C116" s="28"/>
      <c r="D116" s="11">
        <v>2025</v>
      </c>
      <c r="E116" s="12">
        <f>F116+G116+I116</f>
        <v>0</v>
      </c>
      <c r="F116" s="13">
        <v>0</v>
      </c>
      <c r="G116" s="13">
        <v>0</v>
      </c>
      <c r="H116" s="13">
        <v>0</v>
      </c>
      <c r="I116" s="13">
        <v>0</v>
      </c>
    </row>
    <row r="117" spans="1:9" ht="18" customHeight="1" x14ac:dyDescent="0.3">
      <c r="A117" s="30"/>
      <c r="B117" s="29"/>
      <c r="C117" s="28"/>
      <c r="D117" s="11">
        <v>2026</v>
      </c>
      <c r="E117" s="12">
        <f>F117+G117+I117</f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x14ac:dyDescent="0.3">
      <c r="A118" s="31" t="s">
        <v>9</v>
      </c>
      <c r="B118" s="32"/>
      <c r="C118" s="33"/>
      <c r="D118" s="8" t="s">
        <v>8</v>
      </c>
      <c r="E118" s="9">
        <f>F118+G118+I118</f>
        <v>80914708.75</v>
      </c>
      <c r="F118" s="10">
        <f>SUM(F119:F126)</f>
        <v>18543894.84</v>
      </c>
      <c r="G118" s="10">
        <f>SUM(G119:G126)</f>
        <v>54778992.519999996</v>
      </c>
      <c r="H118" s="10">
        <f t="shared" ref="H118" si="22">SUM(H119:H124)</f>
        <v>0</v>
      </c>
      <c r="I118" s="10">
        <f>SUM(I119:I126)</f>
        <v>7591821.3900000006</v>
      </c>
    </row>
    <row r="119" spans="1:9" x14ac:dyDescent="0.3">
      <c r="A119" s="34"/>
      <c r="B119" s="35"/>
      <c r="C119" s="36"/>
      <c r="D119" s="11">
        <v>2019</v>
      </c>
      <c r="E119" s="12">
        <f>F119+G119+I119</f>
        <v>16373661</v>
      </c>
      <c r="F119" s="13">
        <f>F11+F20+F38+F47+F56+F65+F101</f>
        <v>7201.23</v>
      </c>
      <c r="G119" s="13">
        <f t="shared" ref="G119" si="23">G11+G20+G38+G47+G56+G65+G101</f>
        <v>14137923.77</v>
      </c>
      <c r="H119" s="13">
        <f t="shared" ref="H119" si="24">H11+H20+H38+H47+H56+H65+H101</f>
        <v>0</v>
      </c>
      <c r="I119" s="13">
        <f>I11+I20+I38+I47+I56+I65+I101+I83</f>
        <v>2228536</v>
      </c>
    </row>
    <row r="120" spans="1:9" x14ac:dyDescent="0.3">
      <c r="A120" s="34"/>
      <c r="B120" s="35"/>
      <c r="C120" s="36"/>
      <c r="D120" s="11">
        <v>2020</v>
      </c>
      <c r="E120" s="12">
        <f t="shared" ref="E120:E122" si="25">F120+G120+I120</f>
        <v>21446737.82</v>
      </c>
      <c r="F120" s="13">
        <f>F12+F21+F39+F48+F57</f>
        <v>233700</v>
      </c>
      <c r="G120" s="13">
        <f>G12+G21+G39+G48+G57</f>
        <v>18736100</v>
      </c>
      <c r="H120" s="13">
        <f>H12+H21+H39+H48+H57</f>
        <v>0</v>
      </c>
      <c r="I120" s="13">
        <f>I12+I21+I39+I48+I57+I66+I102+I84</f>
        <v>2476937.8199999998</v>
      </c>
    </row>
    <row r="121" spans="1:9" x14ac:dyDescent="0.3">
      <c r="A121" s="34"/>
      <c r="B121" s="35"/>
      <c r="C121" s="36"/>
      <c r="D121" s="11">
        <v>2021</v>
      </c>
      <c r="E121" s="12">
        <f t="shared" si="25"/>
        <v>11380572.979999999</v>
      </c>
      <c r="F121" s="13">
        <f>F13+F22+F40+F49+F58+F67+F103</f>
        <v>11270851.109999999</v>
      </c>
      <c r="G121" s="13">
        <f t="shared" ref="G121" si="26">G13+G22+G40+G49+G58+G67+G103</f>
        <v>97099</v>
      </c>
      <c r="H121" s="13">
        <f t="shared" ref="H121" si="27">H13+H22+H40+H49+H58+H67+H103</f>
        <v>0</v>
      </c>
      <c r="I121" s="13">
        <f>I13+I22+I40+I49+I58+I67+I103+I85</f>
        <v>12622.87</v>
      </c>
    </row>
    <row r="122" spans="1:9" x14ac:dyDescent="0.3">
      <c r="A122" s="34"/>
      <c r="B122" s="35"/>
      <c r="C122" s="36"/>
      <c r="D122" s="11">
        <v>2022</v>
      </c>
      <c r="E122" s="12">
        <f t="shared" si="25"/>
        <v>7618439.9500000002</v>
      </c>
      <c r="F122" s="13">
        <f>F14+F23+F41+F50+F59+F86</f>
        <v>6322873.6699999999</v>
      </c>
      <c r="G122" s="13">
        <f>G14+G23+G41+G50+G59+G86</f>
        <v>404578.58</v>
      </c>
      <c r="H122" s="13">
        <f t="shared" ref="H122" si="28">H14+H23+H41+H50+H59</f>
        <v>0</v>
      </c>
      <c r="I122" s="13">
        <f>I14+I23+I41+I50+I59+I68+I104+I86</f>
        <v>890987.7</v>
      </c>
    </row>
    <row r="123" spans="1:9" x14ac:dyDescent="0.3">
      <c r="A123" s="34"/>
      <c r="B123" s="35"/>
      <c r="C123" s="36"/>
      <c r="D123" s="11">
        <v>2023</v>
      </c>
      <c r="E123" s="12">
        <f>F123+G123+I123</f>
        <v>13575226.199999999</v>
      </c>
      <c r="F123" s="13">
        <f>F15+F24+F42+F51+F60+F33</f>
        <v>210989.39</v>
      </c>
      <c r="G123" s="13">
        <f>G15+G24+G42+G51+G60+G33+G78</f>
        <v>11812870.609999999</v>
      </c>
      <c r="H123" s="13">
        <f>H15+H24+H42+H51+H60+H33</f>
        <v>0</v>
      </c>
      <c r="I123" s="13">
        <f>I15+I24+I42+I51+I60+I33</f>
        <v>1551366.2</v>
      </c>
    </row>
    <row r="124" spans="1:9" x14ac:dyDescent="0.3">
      <c r="A124" s="34"/>
      <c r="B124" s="35"/>
      <c r="C124" s="36"/>
      <c r="D124" s="11">
        <v>2024</v>
      </c>
      <c r="E124" s="12">
        <f>F124+G124+I124</f>
        <v>10047370.800000001</v>
      </c>
      <c r="F124" s="13">
        <f>F16+F25+F43+F52+F61</f>
        <v>174749.44</v>
      </c>
      <c r="G124" s="13">
        <f>G16+G25+G43+G52+G61+G97+G115</f>
        <v>9441250.5600000005</v>
      </c>
      <c r="H124" s="13">
        <f>H16+H25+H43+H52+H61</f>
        <v>0</v>
      </c>
      <c r="I124" s="13">
        <f>I16+I25+I43+I52+I61+I70+I106+I88+I97</f>
        <v>431370.8</v>
      </c>
    </row>
    <row r="125" spans="1:9" x14ac:dyDescent="0.3">
      <c r="A125" s="34"/>
      <c r="B125" s="35"/>
      <c r="C125" s="36"/>
      <c r="D125" s="11">
        <v>2025</v>
      </c>
      <c r="E125" s="12">
        <f>F125+G125+I125</f>
        <v>233300</v>
      </c>
      <c r="F125" s="13">
        <f>F17+F26+F44+F53+F62</f>
        <v>170310</v>
      </c>
      <c r="G125" s="13">
        <f>G17+G26+G44+G53+G62</f>
        <v>62990</v>
      </c>
      <c r="H125" s="13">
        <f>H17+H26+H44+H53+H62</f>
        <v>0</v>
      </c>
      <c r="I125" s="13">
        <f>I17+I26+I44+I53+I62+I71+I107+I89</f>
        <v>0</v>
      </c>
    </row>
    <row r="126" spans="1:9" x14ac:dyDescent="0.3">
      <c r="A126" s="37"/>
      <c r="B126" s="38"/>
      <c r="C126" s="39"/>
      <c r="D126" s="11">
        <v>2026</v>
      </c>
      <c r="E126" s="12">
        <f>-E18+E27+E36+E45+E54+E63+E72+E81+E90+E108</f>
        <v>239400</v>
      </c>
      <c r="F126" s="12">
        <f t="shared" ref="F126:I126" si="29">-F18+F27+F36+F45+F54+F63+F72+F81+F90+F108</f>
        <v>153220</v>
      </c>
      <c r="G126" s="12">
        <f t="shared" si="29"/>
        <v>86180</v>
      </c>
      <c r="H126" s="12">
        <f t="shared" si="29"/>
        <v>0</v>
      </c>
      <c r="I126" s="12">
        <f t="shared" si="29"/>
        <v>0</v>
      </c>
    </row>
    <row r="127" spans="1:9" ht="63.75" customHeight="1" x14ac:dyDescent="0.3">
      <c r="A127" s="11">
        <v>2</v>
      </c>
      <c r="B127" s="27" t="s">
        <v>55</v>
      </c>
      <c r="C127" s="27"/>
      <c r="D127" s="27"/>
      <c r="E127" s="27"/>
      <c r="F127" s="27"/>
      <c r="G127" s="27"/>
      <c r="H127" s="27"/>
      <c r="I127" s="27"/>
    </row>
    <row r="128" spans="1:9" ht="36" customHeight="1" x14ac:dyDescent="0.3">
      <c r="A128" s="27" t="s">
        <v>15</v>
      </c>
      <c r="B128" s="24" t="s">
        <v>56</v>
      </c>
      <c r="C128" s="28" t="s">
        <v>40</v>
      </c>
      <c r="D128" s="8" t="s">
        <v>8</v>
      </c>
      <c r="E128" s="9">
        <f>F128+G128+I128</f>
        <v>379305.64</v>
      </c>
      <c r="F128" s="10">
        <f>SUM(F129:F134)</f>
        <v>0</v>
      </c>
      <c r="G128" s="10">
        <f t="shared" ref="G128:I128" si="30">SUM(G129:G134)</f>
        <v>309946.19</v>
      </c>
      <c r="H128" s="10">
        <f t="shared" si="30"/>
        <v>0</v>
      </c>
      <c r="I128" s="10">
        <f t="shared" si="30"/>
        <v>69359.45</v>
      </c>
    </row>
    <row r="129" spans="1:9" ht="27" customHeight="1" x14ac:dyDescent="0.3">
      <c r="A129" s="27"/>
      <c r="B129" s="25"/>
      <c r="C129" s="28"/>
      <c r="D129" s="11">
        <v>2019</v>
      </c>
      <c r="E129" s="12">
        <f t="shared" ref="E129:E134" si="31">F129+G129+I129</f>
        <v>379305.64</v>
      </c>
      <c r="F129" s="13">
        <v>0</v>
      </c>
      <c r="G129" s="13">
        <v>309946.19</v>
      </c>
      <c r="H129" s="13">
        <v>0</v>
      </c>
      <c r="I129" s="13">
        <v>69359.45</v>
      </c>
    </row>
    <row r="130" spans="1:9" ht="29.25" customHeight="1" x14ac:dyDescent="0.3">
      <c r="A130" s="27"/>
      <c r="B130" s="25"/>
      <c r="C130" s="28"/>
      <c r="D130" s="11">
        <v>2020</v>
      </c>
      <c r="E130" s="12">
        <f t="shared" si="31"/>
        <v>0</v>
      </c>
      <c r="F130" s="13">
        <v>0</v>
      </c>
      <c r="G130" s="13">
        <v>0</v>
      </c>
      <c r="H130" s="13">
        <v>0</v>
      </c>
      <c r="I130" s="13">
        <v>0</v>
      </c>
    </row>
    <row r="131" spans="1:9" ht="27" customHeight="1" x14ac:dyDescent="0.3">
      <c r="A131" s="27"/>
      <c r="B131" s="25"/>
      <c r="C131" s="28"/>
      <c r="D131" s="11">
        <v>2021</v>
      </c>
      <c r="E131" s="12">
        <f t="shared" si="31"/>
        <v>0</v>
      </c>
      <c r="F131" s="13">
        <v>0</v>
      </c>
      <c r="G131" s="13">
        <v>0</v>
      </c>
      <c r="H131" s="13">
        <v>0</v>
      </c>
      <c r="I131" s="13">
        <v>0</v>
      </c>
    </row>
    <row r="132" spans="1:9" ht="28.5" customHeight="1" x14ac:dyDescent="0.3">
      <c r="A132" s="27"/>
      <c r="B132" s="25"/>
      <c r="C132" s="28"/>
      <c r="D132" s="11">
        <v>2022</v>
      </c>
      <c r="E132" s="12">
        <f t="shared" si="31"/>
        <v>0</v>
      </c>
      <c r="F132" s="13">
        <v>0</v>
      </c>
      <c r="G132" s="13">
        <v>0</v>
      </c>
      <c r="H132" s="13">
        <v>0</v>
      </c>
      <c r="I132" s="13">
        <v>0</v>
      </c>
    </row>
    <row r="133" spans="1:9" ht="27.75" customHeight="1" x14ac:dyDescent="0.3">
      <c r="A133" s="27"/>
      <c r="B133" s="25"/>
      <c r="C133" s="28"/>
      <c r="D133" s="11">
        <v>2023</v>
      </c>
      <c r="E133" s="12">
        <f t="shared" si="31"/>
        <v>0</v>
      </c>
      <c r="F133" s="13">
        <v>0</v>
      </c>
      <c r="G133" s="13">
        <v>0</v>
      </c>
      <c r="H133" s="13">
        <v>0</v>
      </c>
      <c r="I133" s="13">
        <v>0</v>
      </c>
    </row>
    <row r="134" spans="1:9" ht="27" customHeight="1" x14ac:dyDescent="0.3">
      <c r="A134" s="27"/>
      <c r="B134" s="25"/>
      <c r="C134" s="28"/>
      <c r="D134" s="11">
        <v>2024</v>
      </c>
      <c r="E134" s="12">
        <f t="shared" si="31"/>
        <v>0</v>
      </c>
      <c r="F134" s="13">
        <v>0</v>
      </c>
      <c r="G134" s="13">
        <v>0</v>
      </c>
      <c r="H134" s="13">
        <v>0</v>
      </c>
      <c r="I134" s="13">
        <v>0</v>
      </c>
    </row>
    <row r="135" spans="1:9" ht="25.5" customHeight="1" x14ac:dyDescent="0.3">
      <c r="A135" s="27"/>
      <c r="B135" s="25"/>
      <c r="C135" s="28"/>
      <c r="D135" s="11">
        <v>2025</v>
      </c>
      <c r="E135" s="12">
        <f>F135+G135+I135</f>
        <v>0</v>
      </c>
      <c r="F135" s="13">
        <v>0</v>
      </c>
      <c r="G135" s="13">
        <v>0</v>
      </c>
      <c r="H135" s="13">
        <v>0</v>
      </c>
      <c r="I135" s="13">
        <v>0</v>
      </c>
    </row>
    <row r="136" spans="1:9" ht="24.75" customHeight="1" x14ac:dyDescent="0.3">
      <c r="A136" s="27"/>
      <c r="B136" s="25"/>
      <c r="C136" s="28"/>
      <c r="D136" s="11">
        <v>2026</v>
      </c>
      <c r="E136" s="12">
        <f>F136+G136+I136</f>
        <v>0</v>
      </c>
      <c r="F136" s="13">
        <v>0</v>
      </c>
      <c r="G136" s="13">
        <v>0</v>
      </c>
      <c r="H136" s="13">
        <v>0</v>
      </c>
      <c r="I136" s="13">
        <v>0</v>
      </c>
    </row>
    <row r="137" spans="1:9" ht="27" customHeight="1" x14ac:dyDescent="0.3">
      <c r="A137" s="27"/>
      <c r="B137" s="25"/>
      <c r="C137" s="28" t="s">
        <v>41</v>
      </c>
      <c r="D137" s="8" t="s">
        <v>8</v>
      </c>
      <c r="E137" s="9">
        <f>F137+G137+I137+H137</f>
        <v>2056975</v>
      </c>
      <c r="F137" s="10">
        <f>SUM(F138:F143)</f>
        <v>0</v>
      </c>
      <c r="G137" s="10">
        <f t="shared" ref="G137:I137" si="32">SUM(G138:G143)</f>
        <v>1087499.96</v>
      </c>
      <c r="H137" s="10">
        <f t="shared" si="32"/>
        <v>806975</v>
      </c>
      <c r="I137" s="10">
        <f t="shared" si="32"/>
        <v>162500.04</v>
      </c>
    </row>
    <row r="138" spans="1:9" ht="21.75" customHeight="1" x14ac:dyDescent="0.3">
      <c r="A138" s="27"/>
      <c r="B138" s="25"/>
      <c r="C138" s="28"/>
      <c r="D138" s="11">
        <v>2019</v>
      </c>
      <c r="E138" s="9">
        <f t="shared" ref="E138:E145" si="33">F138+G138+I138+H138</f>
        <v>2056975</v>
      </c>
      <c r="F138" s="13">
        <v>0</v>
      </c>
      <c r="G138" s="13">
        <v>1087499.96</v>
      </c>
      <c r="H138" s="13">
        <v>806975</v>
      </c>
      <c r="I138" s="13">
        <f>162500.04</f>
        <v>162500.04</v>
      </c>
    </row>
    <row r="139" spans="1:9" ht="21" customHeight="1" x14ac:dyDescent="0.3">
      <c r="A139" s="27"/>
      <c r="B139" s="25"/>
      <c r="C139" s="28"/>
      <c r="D139" s="11">
        <v>2020</v>
      </c>
      <c r="E139" s="9">
        <f t="shared" si="33"/>
        <v>0</v>
      </c>
      <c r="F139" s="13">
        <v>0</v>
      </c>
      <c r="G139" s="13">
        <v>0</v>
      </c>
      <c r="H139" s="13">
        <v>0</v>
      </c>
      <c r="I139" s="13">
        <v>0</v>
      </c>
    </row>
    <row r="140" spans="1:9" ht="16.5" customHeight="1" x14ac:dyDescent="0.3">
      <c r="A140" s="27"/>
      <c r="B140" s="25"/>
      <c r="C140" s="28"/>
      <c r="D140" s="11">
        <v>2021</v>
      </c>
      <c r="E140" s="9">
        <f t="shared" si="33"/>
        <v>0</v>
      </c>
      <c r="F140" s="13">
        <v>0</v>
      </c>
      <c r="G140" s="13">
        <v>0</v>
      </c>
      <c r="H140" s="13">
        <v>0</v>
      </c>
      <c r="I140" s="13">
        <v>0</v>
      </c>
    </row>
    <row r="141" spans="1:9" ht="18.75" customHeight="1" x14ac:dyDescent="0.3">
      <c r="A141" s="27"/>
      <c r="B141" s="25"/>
      <c r="C141" s="28"/>
      <c r="D141" s="11">
        <v>2022</v>
      </c>
      <c r="E141" s="9">
        <f t="shared" si="33"/>
        <v>0</v>
      </c>
      <c r="F141" s="13">
        <v>0</v>
      </c>
      <c r="G141" s="13">
        <v>0</v>
      </c>
      <c r="H141" s="13">
        <v>0</v>
      </c>
      <c r="I141" s="13">
        <v>0</v>
      </c>
    </row>
    <row r="142" spans="1:9" ht="21" customHeight="1" x14ac:dyDescent="0.3">
      <c r="A142" s="27"/>
      <c r="B142" s="25"/>
      <c r="C142" s="28"/>
      <c r="D142" s="11">
        <v>2023</v>
      </c>
      <c r="E142" s="9">
        <f t="shared" si="33"/>
        <v>0</v>
      </c>
      <c r="F142" s="13">
        <v>0</v>
      </c>
      <c r="G142" s="13">
        <v>0</v>
      </c>
      <c r="H142" s="13">
        <v>0</v>
      </c>
      <c r="I142" s="13">
        <v>0</v>
      </c>
    </row>
    <row r="143" spans="1:9" ht="16.5" customHeight="1" x14ac:dyDescent="0.3">
      <c r="A143" s="27"/>
      <c r="B143" s="25"/>
      <c r="C143" s="28"/>
      <c r="D143" s="11">
        <v>2024</v>
      </c>
      <c r="E143" s="9">
        <f t="shared" si="33"/>
        <v>0</v>
      </c>
      <c r="F143" s="13">
        <v>0</v>
      </c>
      <c r="G143" s="13">
        <v>0</v>
      </c>
      <c r="H143" s="13">
        <v>0</v>
      </c>
      <c r="I143" s="13">
        <v>0</v>
      </c>
    </row>
    <row r="144" spans="1:9" ht="23.25" customHeight="1" x14ac:dyDescent="0.3">
      <c r="A144" s="27"/>
      <c r="B144" s="25"/>
      <c r="C144" s="28"/>
      <c r="D144" s="11">
        <v>2025</v>
      </c>
      <c r="E144" s="9">
        <f t="shared" si="33"/>
        <v>0</v>
      </c>
      <c r="F144" s="13">
        <v>0</v>
      </c>
      <c r="G144" s="13">
        <v>0</v>
      </c>
      <c r="H144" s="13">
        <v>0</v>
      </c>
      <c r="I144" s="13">
        <v>0</v>
      </c>
    </row>
    <row r="145" spans="1:9" ht="30" customHeight="1" x14ac:dyDescent="0.3">
      <c r="A145" s="27"/>
      <c r="B145" s="25"/>
      <c r="C145" s="28"/>
      <c r="D145" s="11">
        <v>2026</v>
      </c>
      <c r="E145" s="9">
        <f t="shared" si="33"/>
        <v>0</v>
      </c>
      <c r="F145" s="13">
        <v>0</v>
      </c>
      <c r="G145" s="13">
        <v>0</v>
      </c>
      <c r="H145" s="13">
        <v>0</v>
      </c>
      <c r="I145" s="13">
        <v>0</v>
      </c>
    </row>
    <row r="146" spans="1:9" ht="27" customHeight="1" x14ac:dyDescent="0.3">
      <c r="A146" s="27"/>
      <c r="B146" s="25"/>
      <c r="C146" s="28" t="s">
        <v>42</v>
      </c>
      <c r="D146" s="8" t="s">
        <v>8</v>
      </c>
      <c r="E146" s="9">
        <f t="shared" ref="E146:E152" si="34">F146+G146+I146</f>
        <v>943534.69</v>
      </c>
      <c r="F146" s="10">
        <f>SUM(F147:F152)</f>
        <v>0</v>
      </c>
      <c r="G146" s="10">
        <f t="shared" ref="G146:I146" si="35">SUM(G147:G152)</f>
        <v>849181.22</v>
      </c>
      <c r="H146" s="10">
        <f t="shared" si="35"/>
        <v>0</v>
      </c>
      <c r="I146" s="10">
        <f t="shared" si="35"/>
        <v>94353.47</v>
      </c>
    </row>
    <row r="147" spans="1:9" ht="27" customHeight="1" x14ac:dyDescent="0.3">
      <c r="A147" s="27"/>
      <c r="B147" s="25"/>
      <c r="C147" s="28"/>
      <c r="D147" s="11">
        <v>2019</v>
      </c>
      <c r="E147" s="12">
        <f t="shared" si="34"/>
        <v>0</v>
      </c>
      <c r="F147" s="13">
        <v>0</v>
      </c>
      <c r="G147" s="13">
        <v>0</v>
      </c>
      <c r="H147" s="13">
        <v>0</v>
      </c>
      <c r="I147" s="13">
        <v>0</v>
      </c>
    </row>
    <row r="148" spans="1:9" ht="23.25" customHeight="1" x14ac:dyDescent="0.3">
      <c r="A148" s="27"/>
      <c r="B148" s="25"/>
      <c r="C148" s="28"/>
      <c r="D148" s="11">
        <v>2020</v>
      </c>
      <c r="E148" s="12">
        <f t="shared" si="34"/>
        <v>0</v>
      </c>
      <c r="F148" s="13">
        <v>0</v>
      </c>
      <c r="G148" s="13">
        <v>0</v>
      </c>
      <c r="H148" s="13">
        <v>0</v>
      </c>
      <c r="I148" s="13">
        <v>0</v>
      </c>
    </row>
    <row r="149" spans="1:9" ht="18.75" customHeight="1" x14ac:dyDescent="0.3">
      <c r="A149" s="27"/>
      <c r="B149" s="25"/>
      <c r="C149" s="28"/>
      <c r="D149" s="11">
        <v>2021</v>
      </c>
      <c r="E149" s="12">
        <f>F149+G149+I149</f>
        <v>943534.69</v>
      </c>
      <c r="F149" s="13">
        <v>0</v>
      </c>
      <c r="G149" s="13">
        <v>849181.22</v>
      </c>
      <c r="H149" s="13">
        <v>0</v>
      </c>
      <c r="I149" s="13">
        <v>94353.47</v>
      </c>
    </row>
    <row r="150" spans="1:9" ht="19.5" customHeight="1" x14ac:dyDescent="0.3">
      <c r="A150" s="27"/>
      <c r="B150" s="25"/>
      <c r="C150" s="28"/>
      <c r="D150" s="11">
        <v>2022</v>
      </c>
      <c r="E150" s="12">
        <f t="shared" si="34"/>
        <v>0</v>
      </c>
      <c r="F150" s="13">
        <v>0</v>
      </c>
      <c r="G150" s="13">
        <v>0</v>
      </c>
      <c r="H150" s="13">
        <v>0</v>
      </c>
      <c r="I150" s="13">
        <v>0</v>
      </c>
    </row>
    <row r="151" spans="1:9" ht="21" customHeight="1" x14ac:dyDescent="0.3">
      <c r="A151" s="27"/>
      <c r="B151" s="25"/>
      <c r="C151" s="28"/>
      <c r="D151" s="11">
        <v>2023</v>
      </c>
      <c r="E151" s="12">
        <f t="shared" si="34"/>
        <v>0</v>
      </c>
      <c r="F151" s="13">
        <v>0</v>
      </c>
      <c r="G151" s="13">
        <v>0</v>
      </c>
      <c r="H151" s="13">
        <v>0</v>
      </c>
      <c r="I151" s="13">
        <v>0</v>
      </c>
    </row>
    <row r="152" spans="1:9" ht="18.75" customHeight="1" x14ac:dyDescent="0.3">
      <c r="A152" s="27"/>
      <c r="B152" s="25"/>
      <c r="C152" s="28"/>
      <c r="D152" s="11">
        <v>2024</v>
      </c>
      <c r="E152" s="12">
        <f t="shared" si="34"/>
        <v>0</v>
      </c>
      <c r="F152" s="13">
        <v>0</v>
      </c>
      <c r="G152" s="13">
        <v>0</v>
      </c>
      <c r="H152" s="13">
        <v>0</v>
      </c>
      <c r="I152" s="13">
        <v>0</v>
      </c>
    </row>
    <row r="153" spans="1:9" ht="21" customHeight="1" x14ac:dyDescent="0.3">
      <c r="A153" s="27"/>
      <c r="B153" s="25"/>
      <c r="C153" s="28"/>
      <c r="D153" s="11">
        <v>2025</v>
      </c>
      <c r="E153" s="12">
        <f>F153+G153+I153</f>
        <v>0</v>
      </c>
      <c r="F153" s="13">
        <v>0</v>
      </c>
      <c r="G153" s="13">
        <v>0</v>
      </c>
      <c r="H153" s="13">
        <v>0</v>
      </c>
      <c r="I153" s="13">
        <v>0</v>
      </c>
    </row>
    <row r="154" spans="1:9" ht="18.75" customHeight="1" x14ac:dyDescent="0.3">
      <c r="A154" s="27"/>
      <c r="B154" s="25"/>
      <c r="C154" s="28"/>
      <c r="D154" s="11">
        <v>2026</v>
      </c>
      <c r="E154" s="12">
        <f>F154+G154+I154</f>
        <v>0</v>
      </c>
      <c r="F154" s="13">
        <v>0</v>
      </c>
      <c r="G154" s="13">
        <v>0</v>
      </c>
      <c r="H154" s="13">
        <v>0</v>
      </c>
      <c r="I154" s="13">
        <v>0</v>
      </c>
    </row>
    <row r="155" spans="1:9" ht="27" customHeight="1" x14ac:dyDescent="0.3">
      <c r="A155" s="27"/>
      <c r="B155" s="25"/>
      <c r="C155" s="28" t="s">
        <v>43</v>
      </c>
      <c r="D155" s="8" t="s">
        <v>8</v>
      </c>
      <c r="E155" s="9">
        <f>F155+G155+I155+H155</f>
        <v>2000000</v>
      </c>
      <c r="F155" s="10">
        <f>SUM(F156:F161)</f>
        <v>0</v>
      </c>
      <c r="G155" s="10">
        <f t="shared" ref="G155:I155" si="36">SUM(G156:G161)</f>
        <v>1780000</v>
      </c>
      <c r="H155" s="10">
        <f t="shared" si="36"/>
        <v>200000</v>
      </c>
      <c r="I155" s="10">
        <f t="shared" si="36"/>
        <v>20000</v>
      </c>
    </row>
    <row r="156" spans="1:9" ht="30" customHeight="1" x14ac:dyDescent="0.3">
      <c r="A156" s="27"/>
      <c r="B156" s="25"/>
      <c r="C156" s="28"/>
      <c r="D156" s="11">
        <v>2019</v>
      </c>
      <c r="E156" s="9">
        <f t="shared" ref="E156:E163" si="37">F156+G156+I156+H156</f>
        <v>0</v>
      </c>
      <c r="F156" s="13">
        <v>0</v>
      </c>
      <c r="G156" s="13">
        <v>0</v>
      </c>
      <c r="H156" s="13">
        <v>0</v>
      </c>
      <c r="I156" s="13">
        <v>0</v>
      </c>
    </row>
    <row r="157" spans="1:9" ht="21.75" customHeight="1" x14ac:dyDescent="0.3">
      <c r="A157" s="27"/>
      <c r="B157" s="25"/>
      <c r="C157" s="28"/>
      <c r="D157" s="11">
        <v>2020</v>
      </c>
      <c r="E157" s="9">
        <f t="shared" si="37"/>
        <v>0</v>
      </c>
      <c r="F157" s="13">
        <v>0</v>
      </c>
      <c r="G157" s="13">
        <v>0</v>
      </c>
      <c r="H157" s="13">
        <v>0</v>
      </c>
      <c r="I157" s="13">
        <v>0</v>
      </c>
    </row>
    <row r="158" spans="1:9" ht="22.5" customHeight="1" x14ac:dyDescent="0.3">
      <c r="A158" s="27"/>
      <c r="B158" s="25"/>
      <c r="C158" s="28"/>
      <c r="D158" s="11">
        <v>2021</v>
      </c>
      <c r="E158" s="9">
        <f t="shared" si="37"/>
        <v>0</v>
      </c>
      <c r="F158" s="13">
        <v>0</v>
      </c>
      <c r="G158" s="13">
        <v>0</v>
      </c>
      <c r="H158" s="13">
        <v>0</v>
      </c>
      <c r="I158" s="13">
        <v>0</v>
      </c>
    </row>
    <row r="159" spans="1:9" ht="30" customHeight="1" x14ac:dyDescent="0.3">
      <c r="A159" s="27"/>
      <c r="B159" s="25"/>
      <c r="C159" s="28"/>
      <c r="D159" s="11">
        <v>2022</v>
      </c>
      <c r="E159" s="9">
        <f t="shared" si="37"/>
        <v>0</v>
      </c>
      <c r="F159" s="13">
        <v>0</v>
      </c>
      <c r="G159" s="13">
        <v>0</v>
      </c>
      <c r="H159" s="13">
        <v>0</v>
      </c>
      <c r="I159" s="13">
        <v>0</v>
      </c>
    </row>
    <row r="160" spans="1:9" ht="41.25" customHeight="1" x14ac:dyDescent="0.3">
      <c r="A160" s="27"/>
      <c r="B160" s="25"/>
      <c r="C160" s="28"/>
      <c r="D160" s="11">
        <v>2023</v>
      </c>
      <c r="E160" s="9">
        <f t="shared" si="37"/>
        <v>2000000</v>
      </c>
      <c r="F160" s="13">
        <v>0</v>
      </c>
      <c r="G160" s="13">
        <v>1780000</v>
      </c>
      <c r="H160" s="13">
        <v>200000</v>
      </c>
      <c r="I160" s="13">
        <v>20000</v>
      </c>
    </row>
    <row r="161" spans="1:9" ht="27" customHeight="1" x14ac:dyDescent="0.3">
      <c r="A161" s="27"/>
      <c r="B161" s="25"/>
      <c r="C161" s="28"/>
      <c r="D161" s="11">
        <v>2024</v>
      </c>
      <c r="E161" s="9">
        <f t="shared" si="37"/>
        <v>0</v>
      </c>
      <c r="F161" s="13">
        <v>0</v>
      </c>
      <c r="G161" s="13">
        <v>0</v>
      </c>
      <c r="H161" s="13">
        <v>0</v>
      </c>
      <c r="I161" s="13">
        <v>0</v>
      </c>
    </row>
    <row r="162" spans="1:9" ht="48.75" customHeight="1" x14ac:dyDescent="0.3">
      <c r="A162" s="27"/>
      <c r="B162" s="25"/>
      <c r="C162" s="28"/>
      <c r="D162" s="11">
        <v>2025</v>
      </c>
      <c r="E162" s="9">
        <f t="shared" si="37"/>
        <v>0</v>
      </c>
      <c r="F162" s="13">
        <v>0</v>
      </c>
      <c r="G162" s="13">
        <v>0</v>
      </c>
      <c r="H162" s="13">
        <v>0</v>
      </c>
      <c r="I162" s="13">
        <v>0</v>
      </c>
    </row>
    <row r="163" spans="1:9" ht="48.75" customHeight="1" x14ac:dyDescent="0.3">
      <c r="A163" s="27"/>
      <c r="B163" s="25"/>
      <c r="C163" s="28"/>
      <c r="D163" s="11">
        <v>2026</v>
      </c>
      <c r="E163" s="9">
        <f t="shared" si="37"/>
        <v>0</v>
      </c>
      <c r="F163" s="13">
        <v>0</v>
      </c>
      <c r="G163" s="13">
        <v>0</v>
      </c>
      <c r="H163" s="13">
        <v>0</v>
      </c>
      <c r="I163" s="13">
        <v>0</v>
      </c>
    </row>
    <row r="164" spans="1:9" ht="27" customHeight="1" x14ac:dyDescent="0.3">
      <c r="A164" s="27"/>
      <c r="B164" s="25"/>
      <c r="C164" s="28" t="s">
        <v>44</v>
      </c>
      <c r="D164" s="8" t="s">
        <v>8</v>
      </c>
      <c r="E164" s="9">
        <f>F164+G164+I164+H164</f>
        <v>1924900</v>
      </c>
      <c r="F164" s="10">
        <f>SUM(F165:F170)</f>
        <v>0</v>
      </c>
      <c r="G164" s="10">
        <f t="shared" ref="G164:I164" si="38">SUM(G165:G170)</f>
        <v>1713161</v>
      </c>
      <c r="H164" s="10">
        <f t="shared" si="38"/>
        <v>200000</v>
      </c>
      <c r="I164" s="10">
        <f t="shared" si="38"/>
        <v>11739</v>
      </c>
    </row>
    <row r="165" spans="1:9" ht="21" customHeight="1" x14ac:dyDescent="0.3">
      <c r="A165" s="27"/>
      <c r="B165" s="25"/>
      <c r="C165" s="28"/>
      <c r="D165" s="11">
        <v>2019</v>
      </c>
      <c r="E165" s="9">
        <f t="shared" ref="E165:E172" si="39">F165+G165+I165+H165</f>
        <v>0</v>
      </c>
      <c r="F165" s="13">
        <v>0</v>
      </c>
      <c r="G165" s="13">
        <v>0</v>
      </c>
      <c r="H165" s="13">
        <v>0</v>
      </c>
      <c r="I165" s="13">
        <v>0</v>
      </c>
    </row>
    <row r="166" spans="1:9" ht="21.75" customHeight="1" x14ac:dyDescent="0.3">
      <c r="A166" s="27"/>
      <c r="B166" s="25"/>
      <c r="C166" s="28"/>
      <c r="D166" s="11">
        <v>2020</v>
      </c>
      <c r="E166" s="9">
        <f t="shared" si="39"/>
        <v>0</v>
      </c>
      <c r="F166" s="13">
        <v>0</v>
      </c>
      <c r="G166" s="13">
        <v>0</v>
      </c>
      <c r="H166" s="13">
        <v>0</v>
      </c>
      <c r="I166" s="13">
        <v>0</v>
      </c>
    </row>
    <row r="167" spans="1:9" ht="27" customHeight="1" x14ac:dyDescent="0.3">
      <c r="A167" s="27"/>
      <c r="B167" s="25"/>
      <c r="C167" s="28"/>
      <c r="D167" s="11">
        <v>2021</v>
      </c>
      <c r="E167" s="9">
        <f t="shared" si="39"/>
        <v>0</v>
      </c>
      <c r="F167" s="13">
        <v>0</v>
      </c>
      <c r="G167" s="13">
        <v>0</v>
      </c>
      <c r="H167" s="13">
        <v>0</v>
      </c>
      <c r="I167" s="13">
        <v>0</v>
      </c>
    </row>
    <row r="168" spans="1:9" ht="27" customHeight="1" x14ac:dyDescent="0.3">
      <c r="A168" s="27"/>
      <c r="B168" s="25"/>
      <c r="C168" s="28"/>
      <c r="D168" s="11">
        <v>2022</v>
      </c>
      <c r="E168" s="9">
        <f t="shared" si="39"/>
        <v>0</v>
      </c>
      <c r="F168" s="13">
        <v>0</v>
      </c>
      <c r="G168" s="13">
        <v>0</v>
      </c>
      <c r="H168" s="13">
        <v>0</v>
      </c>
      <c r="I168" s="13">
        <v>0</v>
      </c>
    </row>
    <row r="169" spans="1:9" ht="27" customHeight="1" x14ac:dyDescent="0.3">
      <c r="A169" s="27"/>
      <c r="B169" s="25"/>
      <c r="C169" s="28"/>
      <c r="D169" s="11">
        <v>2023</v>
      </c>
      <c r="E169" s="9">
        <f t="shared" si="39"/>
        <v>1924900</v>
      </c>
      <c r="F169" s="13">
        <v>0</v>
      </c>
      <c r="G169" s="13">
        <v>1713161</v>
      </c>
      <c r="H169" s="13">
        <v>200000</v>
      </c>
      <c r="I169" s="13">
        <v>11739</v>
      </c>
    </row>
    <row r="170" spans="1:9" ht="19.5" customHeight="1" x14ac:dyDescent="0.3">
      <c r="A170" s="27"/>
      <c r="B170" s="25"/>
      <c r="C170" s="28"/>
      <c r="D170" s="11">
        <v>2024</v>
      </c>
      <c r="E170" s="9">
        <f t="shared" si="39"/>
        <v>0</v>
      </c>
      <c r="F170" s="13">
        <v>0</v>
      </c>
      <c r="G170" s="13">
        <v>0</v>
      </c>
      <c r="H170" s="13">
        <v>0</v>
      </c>
      <c r="I170" s="13">
        <v>0</v>
      </c>
    </row>
    <row r="171" spans="1:9" ht="16.5" customHeight="1" x14ac:dyDescent="0.3">
      <c r="A171" s="27"/>
      <c r="B171" s="25"/>
      <c r="C171" s="28"/>
      <c r="D171" s="11">
        <v>2025</v>
      </c>
      <c r="E171" s="9">
        <f t="shared" si="39"/>
        <v>0</v>
      </c>
      <c r="F171" s="13">
        <v>0</v>
      </c>
      <c r="G171" s="13">
        <v>0</v>
      </c>
      <c r="H171" s="13">
        <v>0</v>
      </c>
      <c r="I171" s="13">
        <v>0</v>
      </c>
    </row>
    <row r="172" spans="1:9" ht="27" customHeight="1" x14ac:dyDescent="0.3">
      <c r="A172" s="27"/>
      <c r="B172" s="25"/>
      <c r="C172" s="28"/>
      <c r="D172" s="11">
        <v>2026</v>
      </c>
      <c r="E172" s="9">
        <f t="shared" si="39"/>
        <v>0</v>
      </c>
      <c r="F172" s="13">
        <v>0</v>
      </c>
      <c r="G172" s="13">
        <v>0</v>
      </c>
      <c r="H172" s="13">
        <v>0</v>
      </c>
      <c r="I172" s="13">
        <v>0</v>
      </c>
    </row>
    <row r="173" spans="1:9" ht="27" customHeight="1" x14ac:dyDescent="0.3">
      <c r="A173" s="27"/>
      <c r="B173" s="25"/>
      <c r="C173" s="28" t="s">
        <v>48</v>
      </c>
      <c r="D173" s="8" t="s">
        <v>8</v>
      </c>
      <c r="E173" s="9">
        <f>F173+G173+I173+H173</f>
        <v>2000000</v>
      </c>
      <c r="F173" s="10">
        <f>SUM(F174:F179)</f>
        <v>0</v>
      </c>
      <c r="G173" s="10">
        <f t="shared" ref="G173:I173" si="40">SUM(G174:G179)</f>
        <v>1780000</v>
      </c>
      <c r="H173" s="10">
        <f t="shared" si="40"/>
        <v>200000</v>
      </c>
      <c r="I173" s="10">
        <f t="shared" si="40"/>
        <v>20000</v>
      </c>
    </row>
    <row r="174" spans="1:9" ht="27" customHeight="1" x14ac:dyDescent="0.3">
      <c r="A174" s="27"/>
      <c r="B174" s="25"/>
      <c r="C174" s="28"/>
      <c r="D174" s="11">
        <v>2019</v>
      </c>
      <c r="E174" s="9">
        <f t="shared" ref="E174:E181" si="41">F174+G174+I174+H174</f>
        <v>0</v>
      </c>
      <c r="F174" s="13">
        <v>0</v>
      </c>
      <c r="G174" s="13">
        <v>0</v>
      </c>
      <c r="H174" s="13">
        <v>0</v>
      </c>
      <c r="I174" s="13">
        <v>0</v>
      </c>
    </row>
    <row r="175" spans="1:9" ht="27" customHeight="1" x14ac:dyDescent="0.3">
      <c r="A175" s="27"/>
      <c r="B175" s="25"/>
      <c r="C175" s="28"/>
      <c r="D175" s="11">
        <v>2020</v>
      </c>
      <c r="E175" s="9">
        <f t="shared" si="41"/>
        <v>0</v>
      </c>
      <c r="F175" s="13">
        <v>0</v>
      </c>
      <c r="G175" s="13">
        <v>0</v>
      </c>
      <c r="H175" s="13">
        <v>0</v>
      </c>
      <c r="I175" s="13">
        <v>0</v>
      </c>
    </row>
    <row r="176" spans="1:9" ht="27" customHeight="1" x14ac:dyDescent="0.3">
      <c r="A176" s="27"/>
      <c r="B176" s="25"/>
      <c r="C176" s="28"/>
      <c r="D176" s="11">
        <v>2021</v>
      </c>
      <c r="E176" s="9">
        <f t="shared" si="41"/>
        <v>0</v>
      </c>
      <c r="F176" s="13">
        <v>0</v>
      </c>
      <c r="G176" s="13">
        <v>0</v>
      </c>
      <c r="H176" s="13">
        <v>0</v>
      </c>
      <c r="I176" s="13">
        <v>0</v>
      </c>
    </row>
    <row r="177" spans="1:9" ht="27" customHeight="1" x14ac:dyDescent="0.3">
      <c r="A177" s="27"/>
      <c r="B177" s="25"/>
      <c r="C177" s="28"/>
      <c r="D177" s="11">
        <v>2022</v>
      </c>
      <c r="E177" s="9">
        <f t="shared" si="41"/>
        <v>0</v>
      </c>
      <c r="F177" s="13">
        <v>0</v>
      </c>
      <c r="G177" s="13">
        <v>0</v>
      </c>
      <c r="H177" s="13">
        <v>0</v>
      </c>
      <c r="I177" s="13">
        <v>0</v>
      </c>
    </row>
    <row r="178" spans="1:9" ht="27" customHeight="1" x14ac:dyDescent="0.3">
      <c r="A178" s="27"/>
      <c r="B178" s="25"/>
      <c r="C178" s="28"/>
      <c r="D178" s="11">
        <v>2023</v>
      </c>
      <c r="E178" s="9">
        <f t="shared" si="41"/>
        <v>0</v>
      </c>
      <c r="F178" s="13">
        <v>0</v>
      </c>
      <c r="G178" s="13">
        <v>0</v>
      </c>
      <c r="H178" s="13">
        <v>0</v>
      </c>
      <c r="I178" s="13">
        <v>0</v>
      </c>
    </row>
    <row r="179" spans="1:9" ht="27" customHeight="1" x14ac:dyDescent="0.3">
      <c r="A179" s="27"/>
      <c r="B179" s="25"/>
      <c r="C179" s="28"/>
      <c r="D179" s="11">
        <v>2024</v>
      </c>
      <c r="E179" s="9">
        <f t="shared" si="41"/>
        <v>2000000</v>
      </c>
      <c r="F179" s="13">
        <v>0</v>
      </c>
      <c r="G179" s="13">
        <v>1780000</v>
      </c>
      <c r="H179" s="13">
        <v>200000</v>
      </c>
      <c r="I179" s="13">
        <v>20000</v>
      </c>
    </row>
    <row r="180" spans="1:9" ht="27" customHeight="1" x14ac:dyDescent="0.3">
      <c r="A180" s="27"/>
      <c r="B180" s="25"/>
      <c r="C180" s="28"/>
      <c r="D180" s="11">
        <v>2025</v>
      </c>
      <c r="E180" s="9">
        <f t="shared" si="41"/>
        <v>0</v>
      </c>
      <c r="F180" s="13">
        <v>0</v>
      </c>
      <c r="G180" s="13">
        <v>0</v>
      </c>
      <c r="H180" s="13">
        <v>0</v>
      </c>
      <c r="I180" s="13">
        <v>0</v>
      </c>
    </row>
    <row r="181" spans="1:9" ht="27" customHeight="1" x14ac:dyDescent="0.3">
      <c r="A181" s="27"/>
      <c r="B181" s="25"/>
      <c r="C181" s="28"/>
      <c r="D181" s="11">
        <v>2026</v>
      </c>
      <c r="E181" s="9">
        <f t="shared" si="41"/>
        <v>0</v>
      </c>
      <c r="F181" s="13">
        <v>0</v>
      </c>
      <c r="G181" s="13">
        <v>0</v>
      </c>
      <c r="H181" s="13">
        <v>0</v>
      </c>
      <c r="I181" s="13">
        <v>0</v>
      </c>
    </row>
    <row r="182" spans="1:9" ht="27" customHeight="1" x14ac:dyDescent="0.3">
      <c r="A182" s="27"/>
      <c r="B182" s="25"/>
      <c r="C182" s="28" t="s">
        <v>49</v>
      </c>
      <c r="D182" s="8" t="s">
        <v>8</v>
      </c>
      <c r="E182" s="9">
        <f>F182+G182+I182+H182</f>
        <v>2350800</v>
      </c>
      <c r="F182" s="10">
        <f>SUM(F183:F188)</f>
        <v>0</v>
      </c>
      <c r="G182" s="10">
        <f t="shared" ref="G182:I182" si="42">SUM(G183:G188)</f>
        <v>1997800</v>
      </c>
      <c r="H182" s="10">
        <f t="shared" si="42"/>
        <v>353000</v>
      </c>
      <c r="I182" s="10">
        <f t="shared" si="42"/>
        <v>0</v>
      </c>
    </row>
    <row r="183" spans="1:9" ht="27" customHeight="1" x14ac:dyDescent="0.3">
      <c r="A183" s="27"/>
      <c r="B183" s="25"/>
      <c r="C183" s="28"/>
      <c r="D183" s="11">
        <v>2019</v>
      </c>
      <c r="E183" s="9">
        <f t="shared" ref="E183:E190" si="43">F183+G183+I183+H183</f>
        <v>0</v>
      </c>
      <c r="F183" s="13">
        <v>0</v>
      </c>
      <c r="G183" s="13">
        <v>0</v>
      </c>
      <c r="H183" s="13">
        <v>0</v>
      </c>
      <c r="I183" s="13">
        <v>0</v>
      </c>
    </row>
    <row r="184" spans="1:9" ht="27" customHeight="1" x14ac:dyDescent="0.3">
      <c r="A184" s="27"/>
      <c r="B184" s="25"/>
      <c r="C184" s="28"/>
      <c r="D184" s="11">
        <v>2020</v>
      </c>
      <c r="E184" s="9">
        <f t="shared" si="43"/>
        <v>0</v>
      </c>
      <c r="F184" s="13">
        <v>0</v>
      </c>
      <c r="G184" s="13">
        <v>0</v>
      </c>
      <c r="H184" s="13">
        <v>0</v>
      </c>
      <c r="I184" s="13">
        <v>0</v>
      </c>
    </row>
    <row r="185" spans="1:9" ht="27" customHeight="1" x14ac:dyDescent="0.3">
      <c r="A185" s="27"/>
      <c r="B185" s="25"/>
      <c r="C185" s="28"/>
      <c r="D185" s="11">
        <v>2021</v>
      </c>
      <c r="E185" s="9">
        <f t="shared" si="43"/>
        <v>0</v>
      </c>
      <c r="F185" s="13">
        <v>0</v>
      </c>
      <c r="G185" s="13">
        <v>0</v>
      </c>
      <c r="H185" s="13">
        <v>0</v>
      </c>
      <c r="I185" s="13">
        <v>0</v>
      </c>
    </row>
    <row r="186" spans="1:9" ht="27" customHeight="1" x14ac:dyDescent="0.3">
      <c r="A186" s="27"/>
      <c r="B186" s="25"/>
      <c r="C186" s="28"/>
      <c r="D186" s="11">
        <v>2022</v>
      </c>
      <c r="E186" s="9">
        <f t="shared" si="43"/>
        <v>0</v>
      </c>
      <c r="F186" s="13">
        <v>0</v>
      </c>
      <c r="G186" s="13">
        <v>0</v>
      </c>
      <c r="H186" s="13">
        <v>0</v>
      </c>
      <c r="I186" s="13">
        <v>0</v>
      </c>
    </row>
    <row r="187" spans="1:9" ht="27" customHeight="1" x14ac:dyDescent="0.3">
      <c r="A187" s="27"/>
      <c r="B187" s="25"/>
      <c r="C187" s="28"/>
      <c r="D187" s="11">
        <v>2023</v>
      </c>
      <c r="E187" s="9">
        <f t="shared" si="43"/>
        <v>0</v>
      </c>
      <c r="F187" s="13">
        <v>0</v>
      </c>
      <c r="G187" s="13">
        <v>0</v>
      </c>
      <c r="H187" s="13">
        <v>0</v>
      </c>
      <c r="I187" s="13">
        <v>0</v>
      </c>
    </row>
    <row r="188" spans="1:9" ht="27" customHeight="1" x14ac:dyDescent="0.3">
      <c r="A188" s="27"/>
      <c r="B188" s="25"/>
      <c r="C188" s="28"/>
      <c r="D188" s="11">
        <v>2024</v>
      </c>
      <c r="E188" s="9">
        <f t="shared" si="43"/>
        <v>2350800</v>
      </c>
      <c r="F188" s="13">
        <v>0</v>
      </c>
      <c r="G188" s="13">
        <v>1997800</v>
      </c>
      <c r="H188" s="13">
        <v>353000</v>
      </c>
      <c r="I188" s="13">
        <v>0</v>
      </c>
    </row>
    <row r="189" spans="1:9" ht="27" customHeight="1" x14ac:dyDescent="0.3">
      <c r="A189" s="27"/>
      <c r="B189" s="25"/>
      <c r="C189" s="28"/>
      <c r="D189" s="11">
        <v>2025</v>
      </c>
      <c r="E189" s="9">
        <f t="shared" si="43"/>
        <v>0</v>
      </c>
      <c r="F189" s="13">
        <v>0</v>
      </c>
      <c r="G189" s="13">
        <v>0</v>
      </c>
      <c r="H189" s="13">
        <v>0</v>
      </c>
      <c r="I189" s="13">
        <v>0</v>
      </c>
    </row>
    <row r="190" spans="1:9" ht="27" customHeight="1" x14ac:dyDescent="0.3">
      <c r="A190" s="27"/>
      <c r="B190" s="26"/>
      <c r="C190" s="28"/>
      <c r="D190" s="11">
        <v>2026</v>
      </c>
      <c r="E190" s="9">
        <f t="shared" si="43"/>
        <v>0</v>
      </c>
      <c r="F190" s="13">
        <v>0</v>
      </c>
      <c r="G190" s="13">
        <v>0</v>
      </c>
      <c r="H190" s="13">
        <v>0</v>
      </c>
      <c r="I190" s="13">
        <v>0</v>
      </c>
    </row>
    <row r="191" spans="1:9" x14ac:dyDescent="0.3">
      <c r="A191" s="40" t="s">
        <v>9</v>
      </c>
      <c r="B191" s="41"/>
      <c r="C191" s="42"/>
      <c r="D191" s="8" t="s">
        <v>8</v>
      </c>
      <c r="E191" s="9">
        <f>F191+G191+I191+H191</f>
        <v>11623776.330000002</v>
      </c>
      <c r="F191" s="10">
        <f>F129+F138</f>
        <v>0</v>
      </c>
      <c r="G191" s="10">
        <f>SUM(G192:G199)</f>
        <v>9517588.370000001</v>
      </c>
      <c r="H191" s="10">
        <f>SUM(H192:H199)</f>
        <v>1759975</v>
      </c>
      <c r="I191" s="10">
        <f>SUM(I192:I199)</f>
        <v>346212.95999999996</v>
      </c>
    </row>
    <row r="192" spans="1:9" x14ac:dyDescent="0.3">
      <c r="A192" s="43"/>
      <c r="B192" s="44"/>
      <c r="C192" s="45"/>
      <c r="D192" s="11">
        <v>2019</v>
      </c>
      <c r="E192" s="9">
        <f t="shared" ref="E192:E217" si="44">F192+G192+I192+H192</f>
        <v>2436280.6399999997</v>
      </c>
      <c r="F192" s="13">
        <f t="shared" ref="F192:I193" si="45">F129+F138</f>
        <v>0</v>
      </c>
      <c r="G192" s="13">
        <f t="shared" si="45"/>
        <v>1397446.15</v>
      </c>
      <c r="H192" s="13">
        <f t="shared" si="45"/>
        <v>806975</v>
      </c>
      <c r="I192" s="13">
        <f t="shared" si="45"/>
        <v>231859.49</v>
      </c>
    </row>
    <row r="193" spans="1:9" x14ac:dyDescent="0.3">
      <c r="A193" s="43"/>
      <c r="B193" s="44"/>
      <c r="C193" s="45"/>
      <c r="D193" s="11">
        <v>2020</v>
      </c>
      <c r="E193" s="9">
        <f t="shared" si="44"/>
        <v>0</v>
      </c>
      <c r="F193" s="13">
        <f t="shared" si="45"/>
        <v>0</v>
      </c>
      <c r="G193" s="13">
        <f t="shared" si="45"/>
        <v>0</v>
      </c>
      <c r="H193" s="13">
        <f t="shared" si="45"/>
        <v>0</v>
      </c>
      <c r="I193" s="13">
        <f t="shared" si="45"/>
        <v>0</v>
      </c>
    </row>
    <row r="194" spans="1:9" x14ac:dyDescent="0.3">
      <c r="A194" s="43"/>
      <c r="B194" s="44"/>
      <c r="C194" s="45"/>
      <c r="D194" s="11">
        <v>2021</v>
      </c>
      <c r="E194" s="9">
        <f t="shared" si="44"/>
        <v>943534.69</v>
      </c>
      <c r="F194" s="13">
        <f>F131+F149</f>
        <v>0</v>
      </c>
      <c r="G194" s="13">
        <f>G131+G149+G140</f>
        <v>849181.22</v>
      </c>
      <c r="H194" s="13">
        <f>H131+H149+H140</f>
        <v>0</v>
      </c>
      <c r="I194" s="13">
        <f>I131+I149</f>
        <v>94353.47</v>
      </c>
    </row>
    <row r="195" spans="1:9" x14ac:dyDescent="0.3">
      <c r="A195" s="43"/>
      <c r="B195" s="44"/>
      <c r="C195" s="45"/>
      <c r="D195" s="11">
        <v>2022</v>
      </c>
      <c r="E195" s="9">
        <f t="shared" si="44"/>
        <v>0</v>
      </c>
      <c r="F195" s="13">
        <f>F132+F141</f>
        <v>0</v>
      </c>
      <c r="G195" s="13">
        <f>G132+G141</f>
        <v>0</v>
      </c>
      <c r="H195" s="13">
        <f>H132+H141</f>
        <v>0</v>
      </c>
      <c r="I195" s="13">
        <f>I132+I141</f>
        <v>0</v>
      </c>
    </row>
    <row r="196" spans="1:9" x14ac:dyDescent="0.3">
      <c r="A196" s="43"/>
      <c r="B196" s="44"/>
      <c r="C196" s="45"/>
      <c r="D196" s="11">
        <v>2023</v>
      </c>
      <c r="E196" s="9">
        <f t="shared" si="44"/>
        <v>3893161</v>
      </c>
      <c r="F196" s="13">
        <f>F133+F142</f>
        <v>0</v>
      </c>
      <c r="G196" s="13">
        <f>G133+G142+G169+G160</f>
        <v>3493161</v>
      </c>
      <c r="H196" s="13">
        <f>H133+H142+H169+H160</f>
        <v>400000</v>
      </c>
      <c r="I196" s="13">
        <f>I133+I142</f>
        <v>0</v>
      </c>
    </row>
    <row r="197" spans="1:9" x14ac:dyDescent="0.3">
      <c r="A197" s="43"/>
      <c r="B197" s="44"/>
      <c r="C197" s="45"/>
      <c r="D197" s="11">
        <v>2024</v>
      </c>
      <c r="E197" s="9">
        <f t="shared" si="44"/>
        <v>4350800</v>
      </c>
      <c r="F197" s="13">
        <f>F134+F143</f>
        <v>0</v>
      </c>
      <c r="G197" s="13">
        <f>G134+G143+G188+G179</f>
        <v>3777800</v>
      </c>
      <c r="H197" s="13">
        <f>H134+H143+H188+H179</f>
        <v>553000</v>
      </c>
      <c r="I197" s="13">
        <f>I179+I170</f>
        <v>20000</v>
      </c>
    </row>
    <row r="198" spans="1:9" x14ac:dyDescent="0.3">
      <c r="A198" s="43"/>
      <c r="B198" s="44"/>
      <c r="C198" s="45"/>
      <c r="D198" s="11">
        <v>2025</v>
      </c>
      <c r="E198" s="9">
        <f t="shared" si="44"/>
        <v>0</v>
      </c>
      <c r="F198" s="13">
        <f>F135+F144</f>
        <v>0</v>
      </c>
      <c r="G198" s="13">
        <f>G135+G144</f>
        <v>0</v>
      </c>
      <c r="H198" s="13">
        <f>H135+H144</f>
        <v>0</v>
      </c>
      <c r="I198" s="13">
        <v>0</v>
      </c>
    </row>
    <row r="199" spans="1:9" x14ac:dyDescent="0.3">
      <c r="A199" s="46"/>
      <c r="B199" s="47"/>
      <c r="C199" s="48"/>
      <c r="D199" s="11">
        <v>2026</v>
      </c>
      <c r="E199" s="9">
        <f t="shared" si="44"/>
        <v>0</v>
      </c>
      <c r="F199" s="13">
        <f>F136+F145</f>
        <v>0</v>
      </c>
      <c r="G199" s="13">
        <f>G136+G145</f>
        <v>0</v>
      </c>
      <c r="H199" s="13">
        <f>H136+H145</f>
        <v>0</v>
      </c>
      <c r="I199" s="13">
        <v>0</v>
      </c>
    </row>
    <row r="200" spans="1:9" x14ac:dyDescent="0.3">
      <c r="A200" s="28" t="s">
        <v>45</v>
      </c>
      <c r="B200" s="28"/>
      <c r="C200" s="28"/>
      <c r="D200" s="8" t="s">
        <v>8</v>
      </c>
      <c r="E200" s="9">
        <f>F200+G200+I200+H200</f>
        <v>92538485.079999998</v>
      </c>
      <c r="F200" s="10">
        <f>F201+F202+F203+F204+F205+F206+F207+F208</f>
        <v>18543894.84</v>
      </c>
      <c r="G200" s="10">
        <f t="shared" ref="G200" si="46">G201+G202+G203+G204+G205+G206+G207+G208</f>
        <v>64296580.890000001</v>
      </c>
      <c r="H200" s="10">
        <f>H201+H202+H203+H204+H205+H206+H207+H208</f>
        <v>1759975</v>
      </c>
      <c r="I200" s="10">
        <f>I201+I202+I203+I204+I205+I206+I207+I208</f>
        <v>7938034.3500000006</v>
      </c>
    </row>
    <row r="201" spans="1:9" x14ac:dyDescent="0.3">
      <c r="A201" s="28"/>
      <c r="B201" s="28"/>
      <c r="C201" s="28"/>
      <c r="D201" s="11">
        <v>2019</v>
      </c>
      <c r="E201" s="9">
        <f t="shared" si="44"/>
        <v>18809941.640000001</v>
      </c>
      <c r="F201" s="13">
        <f t="shared" ref="F201:I208" si="47">F119+F192</f>
        <v>7201.23</v>
      </c>
      <c r="G201" s="13">
        <f t="shared" si="47"/>
        <v>15535369.92</v>
      </c>
      <c r="H201" s="13">
        <f t="shared" si="47"/>
        <v>806975</v>
      </c>
      <c r="I201" s="13">
        <f t="shared" si="47"/>
        <v>2460395.4900000002</v>
      </c>
    </row>
    <row r="202" spans="1:9" x14ac:dyDescent="0.3">
      <c r="A202" s="28"/>
      <c r="B202" s="28"/>
      <c r="C202" s="28"/>
      <c r="D202" s="11">
        <v>2020</v>
      </c>
      <c r="E202" s="9">
        <f t="shared" si="44"/>
        <v>21446737.82</v>
      </c>
      <c r="F202" s="13">
        <f t="shared" si="47"/>
        <v>233700</v>
      </c>
      <c r="G202" s="13">
        <f t="shared" si="47"/>
        <v>18736100</v>
      </c>
      <c r="H202" s="13">
        <f t="shared" si="47"/>
        <v>0</v>
      </c>
      <c r="I202" s="13">
        <f t="shared" si="47"/>
        <v>2476937.8199999998</v>
      </c>
    </row>
    <row r="203" spans="1:9" x14ac:dyDescent="0.3">
      <c r="A203" s="28"/>
      <c r="B203" s="28"/>
      <c r="C203" s="28"/>
      <c r="D203" s="11">
        <v>2021</v>
      </c>
      <c r="E203" s="9">
        <f t="shared" si="44"/>
        <v>12324107.67</v>
      </c>
      <c r="F203" s="13">
        <f t="shared" si="47"/>
        <v>11270851.109999999</v>
      </c>
      <c r="G203" s="13">
        <f t="shared" si="47"/>
        <v>946280.22</v>
      </c>
      <c r="H203" s="13">
        <f t="shared" si="47"/>
        <v>0</v>
      </c>
      <c r="I203" s="13">
        <f t="shared" si="47"/>
        <v>106976.34</v>
      </c>
    </row>
    <row r="204" spans="1:9" x14ac:dyDescent="0.3">
      <c r="A204" s="28"/>
      <c r="B204" s="28"/>
      <c r="C204" s="28"/>
      <c r="D204" s="11">
        <v>2022</v>
      </c>
      <c r="E204" s="9">
        <f t="shared" si="44"/>
        <v>7618439.9500000002</v>
      </c>
      <c r="F204" s="13">
        <f t="shared" si="47"/>
        <v>6322873.6699999999</v>
      </c>
      <c r="G204" s="13">
        <f t="shared" si="47"/>
        <v>404578.58</v>
      </c>
      <c r="H204" s="13">
        <f t="shared" si="47"/>
        <v>0</v>
      </c>
      <c r="I204" s="13">
        <f t="shared" si="47"/>
        <v>890987.7</v>
      </c>
    </row>
    <row r="205" spans="1:9" x14ac:dyDescent="0.3">
      <c r="A205" s="28"/>
      <c r="B205" s="28"/>
      <c r="C205" s="28"/>
      <c r="D205" s="11">
        <v>2023</v>
      </c>
      <c r="E205" s="9">
        <f t="shared" si="44"/>
        <v>17468387.199999999</v>
      </c>
      <c r="F205" s="13">
        <f t="shared" si="47"/>
        <v>210989.39</v>
      </c>
      <c r="G205" s="13">
        <f t="shared" si="47"/>
        <v>15306031.609999999</v>
      </c>
      <c r="H205" s="13">
        <f t="shared" si="47"/>
        <v>400000</v>
      </c>
      <c r="I205" s="13">
        <f t="shared" si="47"/>
        <v>1551366.2</v>
      </c>
    </row>
    <row r="206" spans="1:9" x14ac:dyDescent="0.3">
      <c r="A206" s="28"/>
      <c r="B206" s="28"/>
      <c r="C206" s="28"/>
      <c r="D206" s="11">
        <v>2024</v>
      </c>
      <c r="E206" s="9">
        <f t="shared" si="44"/>
        <v>14398170.800000001</v>
      </c>
      <c r="F206" s="13">
        <f t="shared" si="47"/>
        <v>174749.44</v>
      </c>
      <c r="G206" s="13">
        <f t="shared" si="47"/>
        <v>13219050.560000001</v>
      </c>
      <c r="H206" s="13">
        <f t="shared" si="47"/>
        <v>553000</v>
      </c>
      <c r="I206" s="13">
        <f t="shared" si="47"/>
        <v>451370.8</v>
      </c>
    </row>
    <row r="207" spans="1:9" x14ac:dyDescent="0.3">
      <c r="A207" s="28"/>
      <c r="B207" s="28"/>
      <c r="C207" s="28"/>
      <c r="D207" s="11">
        <v>2025</v>
      </c>
      <c r="E207" s="9">
        <f t="shared" si="44"/>
        <v>233300</v>
      </c>
      <c r="F207" s="13">
        <f t="shared" si="47"/>
        <v>170310</v>
      </c>
      <c r="G207" s="13">
        <f t="shared" si="47"/>
        <v>62990</v>
      </c>
      <c r="H207" s="13">
        <f t="shared" si="47"/>
        <v>0</v>
      </c>
      <c r="I207" s="13">
        <f t="shared" si="47"/>
        <v>0</v>
      </c>
    </row>
    <row r="208" spans="1:9" x14ac:dyDescent="0.3">
      <c r="A208" s="28"/>
      <c r="B208" s="28"/>
      <c r="C208" s="28"/>
      <c r="D208" s="11">
        <v>2026</v>
      </c>
      <c r="E208" s="9">
        <f t="shared" si="44"/>
        <v>239400</v>
      </c>
      <c r="F208" s="13">
        <f t="shared" si="47"/>
        <v>153220</v>
      </c>
      <c r="G208" s="13">
        <f t="shared" si="47"/>
        <v>86180</v>
      </c>
      <c r="H208" s="13">
        <f t="shared" si="47"/>
        <v>0</v>
      </c>
      <c r="I208" s="13">
        <f t="shared" si="47"/>
        <v>0</v>
      </c>
    </row>
    <row r="209" spans="1:9" x14ac:dyDescent="0.3">
      <c r="A209" s="28" t="s">
        <v>3</v>
      </c>
      <c r="B209" s="28"/>
      <c r="C209" s="28"/>
      <c r="D209" s="16" t="s">
        <v>8</v>
      </c>
      <c r="E209" s="9">
        <f>F209+G209+I209+H209</f>
        <v>92538485.079999998</v>
      </c>
      <c r="F209" s="10">
        <f>SUM(F210:F217)</f>
        <v>18543894.84</v>
      </c>
      <c r="G209" s="10">
        <f t="shared" ref="G209:I209" si="48">SUM(G210:G217)</f>
        <v>64296580.890000001</v>
      </c>
      <c r="H209" s="10">
        <f>SUM(H210:H217)</f>
        <v>1759975</v>
      </c>
      <c r="I209" s="10">
        <f t="shared" si="48"/>
        <v>7938034.3500000006</v>
      </c>
    </row>
    <row r="210" spans="1:9" x14ac:dyDescent="0.3">
      <c r="A210" s="28"/>
      <c r="B210" s="28"/>
      <c r="C210" s="28"/>
      <c r="D210" s="17">
        <v>2019</v>
      </c>
      <c r="E210" s="9">
        <f t="shared" si="44"/>
        <v>18809941.640000001</v>
      </c>
      <c r="F210" s="13">
        <f>F201</f>
        <v>7201.23</v>
      </c>
      <c r="G210" s="14">
        <f>G201</f>
        <v>15535369.92</v>
      </c>
      <c r="H210" s="14">
        <f>H201</f>
        <v>806975</v>
      </c>
      <c r="I210" s="13">
        <f>I201</f>
        <v>2460395.4900000002</v>
      </c>
    </row>
    <row r="211" spans="1:9" x14ac:dyDescent="0.3">
      <c r="A211" s="28"/>
      <c r="B211" s="28"/>
      <c r="C211" s="28"/>
      <c r="D211" s="17">
        <v>2020</v>
      </c>
      <c r="E211" s="9">
        <f t="shared" si="44"/>
        <v>21446737.82</v>
      </c>
      <c r="F211" s="13">
        <f t="shared" ref="F211:I217" si="49">F202</f>
        <v>233700</v>
      </c>
      <c r="G211" s="14">
        <f t="shared" si="49"/>
        <v>18736100</v>
      </c>
      <c r="H211" s="14">
        <f t="shared" ref="H211" si="50">H202</f>
        <v>0</v>
      </c>
      <c r="I211" s="13">
        <f t="shared" si="49"/>
        <v>2476937.8199999998</v>
      </c>
    </row>
    <row r="212" spans="1:9" x14ac:dyDescent="0.3">
      <c r="A212" s="28"/>
      <c r="B212" s="28"/>
      <c r="C212" s="28"/>
      <c r="D212" s="17">
        <v>2021</v>
      </c>
      <c r="E212" s="9">
        <f t="shared" si="44"/>
        <v>12324107.67</v>
      </c>
      <c r="F212" s="13">
        <f>F203</f>
        <v>11270851.109999999</v>
      </c>
      <c r="G212" s="14">
        <f t="shared" si="49"/>
        <v>946280.22</v>
      </c>
      <c r="H212" s="14">
        <f t="shared" ref="H212" si="51">H203</f>
        <v>0</v>
      </c>
      <c r="I212" s="13">
        <f t="shared" si="49"/>
        <v>106976.34</v>
      </c>
    </row>
    <row r="213" spans="1:9" x14ac:dyDescent="0.3">
      <c r="A213" s="28"/>
      <c r="B213" s="28"/>
      <c r="C213" s="28"/>
      <c r="D213" s="17">
        <v>2022</v>
      </c>
      <c r="E213" s="9">
        <f t="shared" si="44"/>
        <v>7618439.9500000002</v>
      </c>
      <c r="F213" s="13">
        <f>F204</f>
        <v>6322873.6699999999</v>
      </c>
      <c r="G213" s="14">
        <f t="shared" si="49"/>
        <v>404578.58</v>
      </c>
      <c r="H213" s="14">
        <f t="shared" ref="H213" si="52">H204</f>
        <v>0</v>
      </c>
      <c r="I213" s="13">
        <f t="shared" si="49"/>
        <v>890987.7</v>
      </c>
    </row>
    <row r="214" spans="1:9" x14ac:dyDescent="0.3">
      <c r="A214" s="28"/>
      <c r="B214" s="28"/>
      <c r="C214" s="28"/>
      <c r="D214" s="17">
        <v>2023</v>
      </c>
      <c r="E214" s="9">
        <f t="shared" si="44"/>
        <v>17468387.199999999</v>
      </c>
      <c r="F214" s="13">
        <f t="shared" si="49"/>
        <v>210989.39</v>
      </c>
      <c r="G214" s="14">
        <f t="shared" si="49"/>
        <v>15306031.609999999</v>
      </c>
      <c r="H214" s="14">
        <f t="shared" ref="H214" si="53">H205</f>
        <v>400000</v>
      </c>
      <c r="I214" s="13">
        <f t="shared" si="49"/>
        <v>1551366.2</v>
      </c>
    </row>
    <row r="215" spans="1:9" x14ac:dyDescent="0.3">
      <c r="A215" s="28"/>
      <c r="B215" s="28"/>
      <c r="C215" s="28"/>
      <c r="D215" s="17">
        <v>2024</v>
      </c>
      <c r="E215" s="9">
        <f t="shared" si="44"/>
        <v>14398170.800000001</v>
      </c>
      <c r="F215" s="13">
        <f t="shared" si="49"/>
        <v>174749.44</v>
      </c>
      <c r="G215" s="14">
        <f t="shared" si="49"/>
        <v>13219050.560000001</v>
      </c>
      <c r="H215" s="14">
        <f t="shared" ref="H215" si="54">H206</f>
        <v>553000</v>
      </c>
      <c r="I215" s="13">
        <f t="shared" si="49"/>
        <v>451370.8</v>
      </c>
    </row>
    <row r="216" spans="1:9" x14ac:dyDescent="0.3">
      <c r="A216" s="28"/>
      <c r="B216" s="28"/>
      <c r="C216" s="28"/>
      <c r="D216" s="17">
        <v>2025</v>
      </c>
      <c r="E216" s="9">
        <f t="shared" si="44"/>
        <v>233300</v>
      </c>
      <c r="F216" s="13">
        <f t="shared" si="49"/>
        <v>170310</v>
      </c>
      <c r="G216" s="14">
        <f t="shared" si="49"/>
        <v>62990</v>
      </c>
      <c r="H216" s="14">
        <f>H207</f>
        <v>0</v>
      </c>
      <c r="I216" s="13">
        <f t="shared" si="49"/>
        <v>0</v>
      </c>
    </row>
    <row r="217" spans="1:9" x14ac:dyDescent="0.3">
      <c r="A217" s="28"/>
      <c r="B217" s="28"/>
      <c r="C217" s="28"/>
      <c r="D217" s="17">
        <v>2026</v>
      </c>
      <c r="E217" s="9">
        <f t="shared" si="44"/>
        <v>239400</v>
      </c>
      <c r="F217" s="13">
        <f t="shared" si="49"/>
        <v>153220</v>
      </c>
      <c r="G217" s="14">
        <f t="shared" si="49"/>
        <v>86180</v>
      </c>
      <c r="H217" s="14">
        <f>H208</f>
        <v>0</v>
      </c>
      <c r="I217" s="13">
        <f t="shared" si="49"/>
        <v>0</v>
      </c>
    </row>
    <row r="218" spans="1:9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s="1" customFormat="1" ht="15.6" x14ac:dyDescent="0.3">
      <c r="A219" s="15"/>
      <c r="B219" s="15" t="s">
        <v>10</v>
      </c>
      <c r="C219" s="15"/>
      <c r="D219" s="15"/>
      <c r="E219" s="15"/>
      <c r="F219" s="15"/>
      <c r="G219" s="15" t="s">
        <v>11</v>
      </c>
      <c r="H219" s="15"/>
      <c r="I219" s="15"/>
    </row>
  </sheetData>
  <mergeCells count="54">
    <mergeCell ref="B9:I9"/>
    <mergeCell ref="B127:I127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C10:C18"/>
    <mergeCell ref="C19:C27"/>
    <mergeCell ref="C28:C36"/>
    <mergeCell ref="B10:B36"/>
    <mergeCell ref="A10:A36"/>
    <mergeCell ref="A37:A45"/>
    <mergeCell ref="B37:B45"/>
    <mergeCell ref="C37:C45"/>
    <mergeCell ref="A46:A54"/>
    <mergeCell ref="B46:B54"/>
    <mergeCell ref="C46:C54"/>
    <mergeCell ref="A55:A63"/>
    <mergeCell ref="B55:B63"/>
    <mergeCell ref="C55:C63"/>
    <mergeCell ref="C64:C72"/>
    <mergeCell ref="C73:C81"/>
    <mergeCell ref="B64:B81"/>
    <mergeCell ref="A64:A81"/>
    <mergeCell ref="C82:C90"/>
    <mergeCell ref="A200:C208"/>
    <mergeCell ref="A209:C217"/>
    <mergeCell ref="A118:C126"/>
    <mergeCell ref="C128:C136"/>
    <mergeCell ref="C137:C145"/>
    <mergeCell ref="C146:C154"/>
    <mergeCell ref="C155:C163"/>
    <mergeCell ref="C164:C172"/>
    <mergeCell ref="C173:C181"/>
    <mergeCell ref="A191:C199"/>
    <mergeCell ref="C182:C190"/>
    <mergeCell ref="C91:C99"/>
    <mergeCell ref="A82:A99"/>
    <mergeCell ref="B82:B99"/>
    <mergeCell ref="B128:B190"/>
    <mergeCell ref="A128:A190"/>
    <mergeCell ref="C100:C108"/>
    <mergeCell ref="B100:B108"/>
    <mergeCell ref="A100:A108"/>
    <mergeCell ref="A109:A117"/>
    <mergeCell ref="B109:B117"/>
    <mergeCell ref="C109:C117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2024-02-19T03:11:00Z</dcterms:modified>
</cp:coreProperties>
</file>