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40F5A23-252E-47E4-9FB5-54854A98ECCB}" xr6:coauthVersionLast="47" xr6:coauthVersionMax="47" xr10:uidLastSave="{00000000-0000-0000-0000-000000000000}"/>
  <bookViews>
    <workbookView xWindow="1536" yWindow="1380" windowWidth="17916" windowHeight="10980" xr2:uid="{00000000-000D-0000-FFFF-FFFF00000000}"/>
  </bookViews>
  <sheets>
    <sheet name="Лист1" sheetId="1" r:id="rId1"/>
  </sheets>
  <definedNames>
    <definedName name="_xlnm.Print_Area" localSheetId="0">Лист1!$A$1:$I$219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4" i="1" l="1"/>
  <c r="I196" i="1" l="1"/>
  <c r="G119" i="1"/>
  <c r="H119" i="1"/>
  <c r="I119" i="1"/>
  <c r="G120" i="1"/>
  <c r="H120" i="1"/>
  <c r="I120" i="1"/>
  <c r="G121" i="1"/>
  <c r="H121" i="1"/>
  <c r="G122" i="1"/>
  <c r="H122" i="1"/>
  <c r="I122" i="1"/>
  <c r="G123" i="1"/>
  <c r="H123" i="1"/>
  <c r="I123" i="1"/>
  <c r="G124" i="1"/>
  <c r="H124" i="1"/>
  <c r="G125" i="1"/>
  <c r="H125" i="1"/>
  <c r="I125" i="1"/>
  <c r="G126" i="1"/>
  <c r="H126" i="1"/>
  <c r="I126" i="1"/>
  <c r="F120" i="1"/>
  <c r="F121" i="1"/>
  <c r="F122" i="1"/>
  <c r="F123" i="1"/>
  <c r="F124" i="1"/>
  <c r="F125" i="1"/>
  <c r="F126" i="1"/>
  <c r="F119" i="1"/>
  <c r="E110" i="1"/>
  <c r="E117" i="1"/>
  <c r="E116" i="1"/>
  <c r="E115" i="1"/>
  <c r="E114" i="1"/>
  <c r="E113" i="1"/>
  <c r="E112" i="1"/>
  <c r="E111" i="1"/>
  <c r="I109" i="1"/>
  <c r="H109" i="1"/>
  <c r="G109" i="1"/>
  <c r="F109" i="1"/>
  <c r="E109" i="1" s="1"/>
  <c r="I205" i="1" l="1"/>
  <c r="I214" i="1" s="1"/>
  <c r="E119" i="1"/>
  <c r="F118" i="1"/>
  <c r="E108" i="1"/>
  <c r="E107" i="1"/>
  <c r="E106" i="1"/>
  <c r="E105" i="1"/>
  <c r="E104" i="1"/>
  <c r="E103" i="1"/>
  <c r="E102" i="1"/>
  <c r="E101" i="1"/>
  <c r="I100" i="1"/>
  <c r="H100" i="1"/>
  <c r="G100" i="1"/>
  <c r="F100" i="1"/>
  <c r="E100" i="1" l="1"/>
  <c r="H197" i="1"/>
  <c r="I197" i="1"/>
  <c r="G197" i="1"/>
  <c r="E190" i="1"/>
  <c r="E189" i="1"/>
  <c r="E188" i="1"/>
  <c r="E187" i="1"/>
  <c r="E186" i="1"/>
  <c r="E185" i="1"/>
  <c r="E184" i="1"/>
  <c r="E183" i="1"/>
  <c r="I182" i="1"/>
  <c r="H182" i="1"/>
  <c r="G182" i="1"/>
  <c r="F182" i="1"/>
  <c r="E181" i="1"/>
  <c r="E180" i="1"/>
  <c r="E179" i="1"/>
  <c r="E178" i="1"/>
  <c r="E177" i="1"/>
  <c r="E176" i="1"/>
  <c r="E175" i="1"/>
  <c r="E174" i="1"/>
  <c r="I173" i="1"/>
  <c r="H173" i="1"/>
  <c r="G173" i="1"/>
  <c r="F173" i="1"/>
  <c r="E182" i="1" l="1"/>
  <c r="E173" i="1"/>
  <c r="E139" i="1"/>
  <c r="E140" i="1"/>
  <c r="E141" i="1"/>
  <c r="E142" i="1"/>
  <c r="E143" i="1"/>
  <c r="E144" i="1"/>
  <c r="E145" i="1"/>
  <c r="E156" i="1"/>
  <c r="E157" i="1"/>
  <c r="E158" i="1"/>
  <c r="E159" i="1"/>
  <c r="E160" i="1"/>
  <c r="E161" i="1"/>
  <c r="E162" i="1"/>
  <c r="E163" i="1"/>
  <c r="E165" i="1"/>
  <c r="E166" i="1"/>
  <c r="E167" i="1"/>
  <c r="E168" i="1"/>
  <c r="E169" i="1"/>
  <c r="E170" i="1"/>
  <c r="E171" i="1"/>
  <c r="E172" i="1"/>
  <c r="F191" i="1"/>
  <c r="H199" i="1"/>
  <c r="H198" i="1"/>
  <c r="H196" i="1"/>
  <c r="H195" i="1"/>
  <c r="H194" i="1"/>
  <c r="H193" i="1"/>
  <c r="H191" i="1" s="1"/>
  <c r="H192" i="1"/>
  <c r="G37" i="1" l="1"/>
  <c r="H37" i="1"/>
  <c r="F37" i="1"/>
  <c r="E38" i="1"/>
  <c r="E124" i="1" l="1"/>
  <c r="F199" i="1"/>
  <c r="G199" i="1"/>
  <c r="E154" i="1"/>
  <c r="E136" i="1"/>
  <c r="E135" i="1"/>
  <c r="H208" i="1"/>
  <c r="H217" i="1" s="1"/>
  <c r="I208" i="1"/>
  <c r="I217" i="1" s="1"/>
  <c r="E99" i="1"/>
  <c r="E90" i="1"/>
  <c r="E81" i="1"/>
  <c r="E72" i="1"/>
  <c r="E63" i="1"/>
  <c r="E54" i="1"/>
  <c r="E45" i="1"/>
  <c r="E36" i="1"/>
  <c r="E27" i="1"/>
  <c r="E18" i="1"/>
  <c r="F208" i="1" l="1"/>
  <c r="F217" i="1" s="1"/>
  <c r="E199" i="1"/>
  <c r="E126" i="1"/>
  <c r="G208" i="1"/>
  <c r="G217" i="1" s="1"/>
  <c r="E217" i="1" l="1"/>
  <c r="E208" i="1"/>
  <c r="G196" i="1"/>
  <c r="I155" i="1"/>
  <c r="H155" i="1"/>
  <c r="G155" i="1"/>
  <c r="F155" i="1"/>
  <c r="I164" i="1"/>
  <c r="H164" i="1"/>
  <c r="G164" i="1"/>
  <c r="F164" i="1"/>
  <c r="E80" i="1"/>
  <c r="E79" i="1"/>
  <c r="E78" i="1"/>
  <c r="E77" i="1"/>
  <c r="E76" i="1"/>
  <c r="E75" i="1"/>
  <c r="E74" i="1"/>
  <c r="I73" i="1"/>
  <c r="H73" i="1"/>
  <c r="G73" i="1"/>
  <c r="F73" i="1"/>
  <c r="H205" i="1"/>
  <c r="H214" i="1" s="1"/>
  <c r="E35" i="1"/>
  <c r="E34" i="1"/>
  <c r="E33" i="1"/>
  <c r="E32" i="1"/>
  <c r="E31" i="1"/>
  <c r="E30" i="1"/>
  <c r="E29" i="1"/>
  <c r="I28" i="1"/>
  <c r="H28" i="1"/>
  <c r="G28" i="1"/>
  <c r="F28" i="1"/>
  <c r="F198" i="1"/>
  <c r="G198" i="1"/>
  <c r="E153" i="1"/>
  <c r="H207" i="1"/>
  <c r="H216" i="1" s="1"/>
  <c r="I207" i="1"/>
  <c r="I216" i="1" s="1"/>
  <c r="E98" i="1"/>
  <c r="E89" i="1"/>
  <c r="E71" i="1"/>
  <c r="E62" i="1"/>
  <c r="E53" i="1"/>
  <c r="E44" i="1"/>
  <c r="E26" i="1"/>
  <c r="E17" i="1"/>
  <c r="E16" i="1"/>
  <c r="E11" i="1"/>
  <c r="E88" i="1"/>
  <c r="E87" i="1"/>
  <c r="E86" i="1"/>
  <c r="E85" i="1"/>
  <c r="E84" i="1"/>
  <c r="E83" i="1"/>
  <c r="I82" i="1"/>
  <c r="H82" i="1"/>
  <c r="G82" i="1"/>
  <c r="F82" i="1"/>
  <c r="H146" i="1"/>
  <c r="H137" i="1"/>
  <c r="H128" i="1"/>
  <c r="H201" i="1"/>
  <c r="H202" i="1"/>
  <c r="H211" i="1" s="1"/>
  <c r="H203" i="1"/>
  <c r="H212" i="1" s="1"/>
  <c r="H204" i="1"/>
  <c r="H213" i="1" s="1"/>
  <c r="H206" i="1"/>
  <c r="H215" i="1" s="1"/>
  <c r="H91" i="1"/>
  <c r="H64" i="1"/>
  <c r="H55" i="1"/>
  <c r="H46" i="1"/>
  <c r="H19" i="1"/>
  <c r="H10" i="1"/>
  <c r="G194" i="1"/>
  <c r="E97" i="1"/>
  <c r="E96" i="1"/>
  <c r="E95" i="1"/>
  <c r="E94" i="1"/>
  <c r="E93" i="1"/>
  <c r="E92" i="1"/>
  <c r="I91" i="1"/>
  <c r="G91" i="1"/>
  <c r="F91" i="1"/>
  <c r="E70" i="1"/>
  <c r="E69" i="1"/>
  <c r="E68" i="1"/>
  <c r="E67" i="1"/>
  <c r="E66" i="1"/>
  <c r="E65" i="1"/>
  <c r="I64" i="1"/>
  <c r="G64" i="1"/>
  <c r="F64" i="1"/>
  <c r="E152" i="1"/>
  <c r="E151" i="1"/>
  <c r="E150" i="1"/>
  <c r="E148" i="1"/>
  <c r="E147" i="1"/>
  <c r="I146" i="1"/>
  <c r="G146" i="1"/>
  <c r="F146" i="1"/>
  <c r="E198" i="1" l="1"/>
  <c r="E164" i="1"/>
  <c r="E155" i="1"/>
  <c r="H200" i="1"/>
  <c r="H210" i="1"/>
  <c r="E123" i="1"/>
  <c r="E73" i="1"/>
  <c r="E28" i="1"/>
  <c r="F207" i="1"/>
  <c r="E125" i="1"/>
  <c r="G207" i="1"/>
  <c r="E82" i="1"/>
  <c r="H118" i="1"/>
  <c r="E91" i="1"/>
  <c r="E64" i="1"/>
  <c r="E146" i="1"/>
  <c r="I206" i="1"/>
  <c r="I215" i="1" s="1"/>
  <c r="E61" i="1"/>
  <c r="E60" i="1"/>
  <c r="E59" i="1"/>
  <c r="E58" i="1"/>
  <c r="E57" i="1"/>
  <c r="E56" i="1"/>
  <c r="G55" i="1"/>
  <c r="F55" i="1"/>
  <c r="I40" i="1"/>
  <c r="I121" i="1" s="1"/>
  <c r="E207" i="1" l="1"/>
  <c r="H209" i="1"/>
  <c r="I118" i="1"/>
  <c r="I37" i="1"/>
  <c r="E37" i="1" s="1"/>
  <c r="G216" i="1"/>
  <c r="G118" i="1"/>
  <c r="F216" i="1"/>
  <c r="E121" i="1"/>
  <c r="E122" i="1"/>
  <c r="E120" i="1"/>
  <c r="I55" i="1"/>
  <c r="E55" i="1" s="1"/>
  <c r="E129" i="1"/>
  <c r="E130" i="1"/>
  <c r="E131" i="1"/>
  <c r="E132" i="1"/>
  <c r="E133" i="1"/>
  <c r="E134" i="1"/>
  <c r="E149" i="1"/>
  <c r="E12" i="1"/>
  <c r="E13" i="1"/>
  <c r="E14" i="1"/>
  <c r="E15" i="1"/>
  <c r="E20" i="1"/>
  <c r="E21" i="1"/>
  <c r="E22" i="1"/>
  <c r="E23" i="1"/>
  <c r="E24" i="1"/>
  <c r="E25" i="1"/>
  <c r="E39" i="1"/>
  <c r="E40" i="1"/>
  <c r="E41" i="1"/>
  <c r="E42" i="1"/>
  <c r="E43" i="1"/>
  <c r="E47" i="1"/>
  <c r="E49" i="1"/>
  <c r="E50" i="1"/>
  <c r="E51" i="1"/>
  <c r="E52" i="1"/>
  <c r="E118" i="1" l="1"/>
  <c r="E216" i="1"/>
  <c r="E48" i="1"/>
  <c r="G10" i="1" l="1"/>
  <c r="I193" i="1" l="1"/>
  <c r="I202" i="1" s="1"/>
  <c r="I211" i="1" s="1"/>
  <c r="I194" i="1"/>
  <c r="I203" i="1" s="1"/>
  <c r="I212" i="1" s="1"/>
  <c r="I195" i="1"/>
  <c r="I204" i="1" s="1"/>
  <c r="I213" i="1" s="1"/>
  <c r="G193" i="1"/>
  <c r="G202" i="1" s="1"/>
  <c r="G211" i="1" s="1"/>
  <c r="G203" i="1"/>
  <c r="G212" i="1" s="1"/>
  <c r="G195" i="1"/>
  <c r="G204" i="1" s="1"/>
  <c r="G213" i="1" s="1"/>
  <c r="G205" i="1"/>
  <c r="F193" i="1"/>
  <c r="E193" i="1" s="1"/>
  <c r="F194" i="1"/>
  <c r="F195" i="1"/>
  <c r="F196" i="1"/>
  <c r="F197" i="1"/>
  <c r="G192" i="1"/>
  <c r="F192" i="1"/>
  <c r="F204" i="1" l="1"/>
  <c r="E195" i="1"/>
  <c r="F203" i="1"/>
  <c r="F212" i="1" s="1"/>
  <c r="E212" i="1" s="1"/>
  <c r="E194" i="1"/>
  <c r="F205" i="1"/>
  <c r="E196" i="1"/>
  <c r="F213" i="1"/>
  <c r="E213" i="1" s="1"/>
  <c r="E204" i="1"/>
  <c r="E205" i="1"/>
  <c r="G191" i="1"/>
  <c r="E197" i="1"/>
  <c r="F206" i="1"/>
  <c r="G206" i="1"/>
  <c r="G214" i="1"/>
  <c r="F201" i="1"/>
  <c r="F202" i="1"/>
  <c r="E202" i="1" s="1"/>
  <c r="G201" i="1"/>
  <c r="G210" i="1" s="1"/>
  <c r="E203" i="1" l="1"/>
  <c r="G200" i="1"/>
  <c r="E206" i="1"/>
  <c r="G215" i="1"/>
  <c r="G209" i="1" s="1"/>
  <c r="F210" i="1"/>
  <c r="F200" i="1"/>
  <c r="F214" i="1"/>
  <c r="E214" i="1" s="1"/>
  <c r="F211" i="1"/>
  <c r="E211" i="1" s="1"/>
  <c r="F215" i="1"/>
  <c r="G137" i="1"/>
  <c r="F137" i="1"/>
  <c r="G128" i="1"/>
  <c r="I128" i="1"/>
  <c r="F128" i="1"/>
  <c r="I138" i="1"/>
  <c r="E138" i="1" s="1"/>
  <c r="E128" i="1" l="1"/>
  <c r="E215" i="1"/>
  <c r="F209" i="1"/>
  <c r="I137" i="1"/>
  <c r="E137" i="1" s="1"/>
  <c r="I192" i="1"/>
  <c r="I191" i="1" l="1"/>
  <c r="E191" i="1" s="1"/>
  <c r="E192" i="1"/>
  <c r="I201" i="1"/>
  <c r="E201" i="1" s="1"/>
  <c r="I46" i="1"/>
  <c r="G46" i="1"/>
  <c r="F46" i="1"/>
  <c r="G19" i="1"/>
  <c r="I19" i="1"/>
  <c r="F19" i="1"/>
  <c r="I10" i="1"/>
  <c r="F10" i="1"/>
  <c r="E10" i="1" l="1"/>
  <c r="I200" i="1"/>
  <c r="E200" i="1" s="1"/>
  <c r="E19" i="1"/>
  <c r="I210" i="1"/>
  <c r="E210" i="1" s="1"/>
  <c r="E46" i="1"/>
  <c r="I209" i="1" l="1"/>
  <c r="E209" i="1" s="1"/>
</calcChain>
</file>

<file path=xl/sharedStrings.xml><?xml version="1.0" encoding="utf-8"?>
<sst xmlns="http://schemas.openxmlformats.org/spreadsheetml/2006/main" count="81" uniqueCount="58">
  <si>
    <t xml:space="preserve"> </t>
  </si>
  <si>
    <t>№ п/п</t>
  </si>
  <si>
    <t>Наименование мероприятия, подпрограммы</t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</si>
  <si>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</si>
  <si>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</si>
  <si>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</si>
  <si>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</si>
  <si>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</si>
  <si>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</si>
  <si>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</si>
  <si>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>1.1.</t>
  </si>
  <si>
    <t>1.2.</t>
  </si>
  <si>
    <t>1.3.</t>
  </si>
  <si>
    <t>2.1.</t>
  </si>
  <si>
    <t>Год реализации</t>
  </si>
  <si>
    <t>Общий объем финансирования,  руб.</t>
  </si>
  <si>
    <t>1.4.</t>
  </si>
  <si>
    <t>1.5.</t>
  </si>
  <si>
    <t>1.6.</t>
  </si>
  <si>
    <t>Иные источники финансирования, руб.</t>
  </si>
  <si>
    <t>1.7.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</si>
  <si>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2019 - 2025 годы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</si>
  <si>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2019 - 2025 годы Подпрограммы  «Оказание финансовой поддержки муниципальным образованиям Иркутской области в сфере культуры и архивного дела" на 2019 - 2025 годы
</t>
  </si>
  <si>
    <r>
      <t>Наименование мероприятия, подпрограммы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муниципальной подпрограммы</t>
    </r>
  </si>
  <si>
    <t>Основное мероприятие "Восстановление (ремонт, реставрация, благоустройство) воинских захоронений на территории Иркутской области" 
Подпрограммы  «Реализация единой государственной политики в сфере культуры» на 2019-2025 годы</t>
  </si>
  <si>
    <t xml:space="preserve">Подпрограмма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</si>
  <si>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Региональный проект "Цифровизация услуг и формирование информационного пространства в сфере культуры на 2019 - 2024 годы Подпрограммы "Государственное управление культурой, архивным делом и сохранение национальной самобытности" на 2019 - 2025 годы
</t>
  </si>
  <si>
    <t>«Приложение 4
к муниципальной программе
«Развитие культуры и архивного дела» на 2019-2026 годы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</si>
  <si>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rFont val="Times New Roman"/>
        <family val="1"/>
        <charset val="204"/>
      </rPr>
      <t>"Развитие культуры и архивного дела" на 2019-2026 годы</t>
    </r>
    <r>
      <rPr>
        <sz val="12"/>
        <rFont val="Times New Roman"/>
        <family val="1"/>
        <charset val="204"/>
      </rPr>
      <t xml:space="preserve">
 (далее – муниципальная программа)
</t>
    </r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</si>
  <si>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</si>
  <si>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</si>
  <si>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</si>
  <si>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</si>
  <si>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2019-2026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</si>
  <si>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2019-2026</t>
  </si>
  <si>
    <t>Мероприятие 1.14.4.  Развитие деятельности муниципальных модельных библиотек (в том числе в целях получения субсидий из областного бюджета)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</si>
  <si>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1.18. «Техническое оснащение МБУК «Усольский историко-краеведческий музей» в рамках регионального проекта «Обеспечение качественно нового уровня развития инфраструктуры культуры («Культурная среда») (Иркутская область)"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</si>
  <si>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</si>
  <si>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</si>
  <si>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</si>
  <si>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1.17. «Благоустройство территории Нижнего парка» (Реализация мероприятий перечня народных инициатив)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</si>
  <si>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1.20. «Переоборудование механической системы сцены муниципального бюджетного учреждения культуры «Дом культуры «Мир» в рамках реализации инициативных проектов, выдвигаемых для получения финансовой поддержки из бюджета Иркутской области» подпрограммы 1 "Создание единого культурного пространства и развитие архивного дела в городе Усолье-Сибирское" на 2019-2025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</si>
  <si>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1.21.  Твой взгляд (МБКДУ «Дворец культуры») в рамках реализации инициативных проектов, выдвигаемых для получения финансовой поддержки из бюджета Иркутской области  подпрограммы 1 "Создание единого культурного пространства и развитие архивного дела в городе Усолье-Сибирское" на 2019-2026</t>
  </si>
  <si>
    <t>Подпрограмма 1  «Создание единого культурного пространства и развитие архивного дела в городе Усолье-Сибирское» на 2019-2026 годы</t>
  </si>
  <si>
    <t>Основное мероприятие 1.10. "Капитальный ремонт кровли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</si>
  <si>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Государственная программа Иркутской области «Развитие культуры» на 2019 - 2025 годы, 
утверждённая постановлением Правительства Иркутской области от 06.11.2018 года № 815-пп;
государственная программа Иркутской области «Развитие культуры» на 2024-2030 годы, 
утверждённая постановлением Правительства Иркутской области от 13.11.2023 года № 1023-пп</t>
  </si>
  <si>
    <t>Основное мероприятие 1.23. «Музей – визитная карточка города Усолье-Сибирское» в рамках реализации инициативных проектов, выдвигаемых для получения финансовой поддержки из бюджета Иркутской области» 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</si>
  <si>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1.24. «Твоя сцена» (МБКДУ «Дворец культуры») в рамках реализации инициативных проектов, выдвигаемых для получения финансовой поддержки из бюджета Иркутской области»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</si>
  <si>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1.22.  "Реализация мероприятий по оснащению домов культуры материальными ценностями в рамках областного конкурса на предоставление субсидий на развитие домов культуры" подпрограммы 1 "Создание единого культурного пространства и развитие архивного дела в городе Усолье-Сибирское" на 2019-2026</t>
  </si>
  <si>
    <t>1.8.</t>
  </si>
  <si>
    <t>Основное мероприятие 1.25. «Восстановление мемориальных сооружений и объектов, увековечивающих память погибших при защите Отечества»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</si>
  <si>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"Поддержка отрасли культуры" Подпрограммы  "Государственное управление культурой, архивным делом и сохранение национальной самобытности" на 2019 - 2025 годы;
региональный проект  «Реализация приоритетных проектов в сфере
культуры» (2024-2030)</t>
  </si>
  <si>
    <t>Государственная программа Иркутской области «Экономическое развитие и инновационная экономика» на 2019 - 2025 годы, 
утвержденная постановлением Правительства Иркутской области от 12.11.2018 г. № 828-пп;
Государственная программа Иркутской области «Экономическое развитие и инновационная экономика» на 2024-2030 годы, 
утвержденная постановлением Правительства Иркутской области от 13.11.2023 г. № 1005-пп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</si>
  <si>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годы;
ведомственный проект "Социально-экономическое развитие муниципальных образований Иркутской области" (2024-2023 годы)
мероприятие (результат): Оказана поддержка органам местного самоуправления муниципальных образований Иркутской области в целях реализации инициативных проектов</t>
  </si>
  <si>
    <t>Региональный проект "Обеспечение качественно нового уровня развития инфраструктуры культуры" на 2019-2025 годы Подпрограммы "Оказание финансовой поддержки муниципальным образованиям Иркутской области в сфере культуры и архивного дела" на 2019 - 2025 годы</t>
  </si>
  <si>
    <t xml:space="preserve">Региональный проект «Развитие инфраструктуры и модернизация государственных и муниципальных учреждений культуры» (2024-2030)
</t>
  </si>
  <si>
    <t>Мэр города                                                                                 М.В. Торопкин</t>
  </si>
  <si>
    <t>Приложение 2
к постановлению
администрации города Усолье-Сибирское 
от 12.09.2024 г. №2576-па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</si>
</sst>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9"/>
  <sheetViews>
    <sheetView tabSelected="1" view="pageBreakPreview" zoomScale="87" zoomScaleNormal="100" zoomScaleSheetLayoutView="87" workbookViewId="0">
      <pane xSplit="3" ySplit="9" topLeftCell="D198" activePane="bottomRight" state="frozen"/>
      <selection pane="topRight" activeCell="D1" sqref="D1"/>
      <selection pane="bottomLeft" activeCell="A10" sqref="A10"/>
      <selection pane="bottomRight" activeCell="G1" sqref="G1:I1"/>
    </sheetView>
  </sheetViews>
  <sheetFormatPr defaultRowHeight="14.4" x14ac:dyDescent="0.3"/>
  <cols>
    <col min="1" max="1" width="5.88671875" customWidth="1"/>
    <col min="2" max="2" width="26.6640625" customWidth="1"/>
    <col min="3" max="3" width="23.88671875" customWidth="1"/>
    <col min="4" max="4" width="14.88671875" customWidth="1"/>
    <col min="5" max="5" width="15.5546875" customWidth="1"/>
    <col min="6" max="6" width="15.109375" customWidth="1"/>
    <col min="7" max="7" width="14.88671875" customWidth="1"/>
    <col min="8" max="8" width="15.8867187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63" customHeight="1" x14ac:dyDescent="0.3">
      <c r="A1" s="3"/>
      <c r="B1" s="3"/>
      <c r="C1" s="3"/>
      <c r="D1" s="3"/>
      <c r="E1" s="3"/>
      <c r="F1" s="3"/>
      <c r="G1" s="55" t="s">
        <v>57</v>
      </c>
      <c r="H1" s="55"/>
      <c r="I1" s="55"/>
    </row>
    <row r="2" spans="1:9" x14ac:dyDescent="0.3">
      <c r="A2" s="3"/>
      <c r="B2" s="3"/>
      <c r="C2" s="3"/>
      <c r="D2" s="3"/>
      <c r="E2" s="3"/>
      <c r="F2" s="3"/>
      <c r="G2" s="4"/>
      <c r="H2" s="4"/>
      <c r="I2" s="4"/>
    </row>
    <row r="3" spans="1:9" ht="64.5" customHeight="1" x14ac:dyDescent="0.3">
      <c r="A3" s="3"/>
      <c r="B3" s="3"/>
      <c r="C3" s="3"/>
      <c r="D3" s="3"/>
      <c r="E3" s="3"/>
      <c r="F3" s="3"/>
      <c r="G3" s="55" t="s">
        <v>27</v>
      </c>
      <c r="H3" s="55"/>
      <c r="I3" s="55"/>
    </row>
    <row r="4" spans="1:9" x14ac:dyDescent="0.3">
      <c r="A4" s="3"/>
      <c r="B4" s="3"/>
      <c r="C4" s="3"/>
      <c r="D4" s="3"/>
      <c r="E4" s="3"/>
      <c r="F4" s="3"/>
      <c r="G4" s="3"/>
      <c r="H4" s="3"/>
      <c r="I4" s="3"/>
    </row>
    <row r="5" spans="1:9" s="2" customFormat="1" ht="82.5" customHeight="1" x14ac:dyDescent="0.3">
      <c r="A5" s="56" t="s">
        <v>28</v>
      </c>
      <c r="B5" s="56"/>
      <c r="C5" s="56"/>
      <c r="D5" s="56"/>
      <c r="E5" s="56"/>
      <c r="F5" s="56"/>
      <c r="G5" s="56"/>
      <c r="H5" s="56"/>
      <c r="I5" s="56"/>
    </row>
    <row r="6" spans="1:9" ht="15" thickBot="1" x14ac:dyDescent="0.35">
      <c r="A6" s="5"/>
      <c r="B6" s="5"/>
      <c r="C6" s="5"/>
      <c r="D6" s="5"/>
      <c r="E6" s="5"/>
      <c r="F6" s="5"/>
      <c r="G6" s="5"/>
      <c r="H6" s="5"/>
      <c r="I6" s="6" t="s">
        <v>0</v>
      </c>
    </row>
    <row r="7" spans="1:9" ht="26.4" x14ac:dyDescent="0.3">
      <c r="A7" s="57" t="s">
        <v>1</v>
      </c>
      <c r="B7" s="7" t="s">
        <v>2</v>
      </c>
      <c r="C7" s="57" t="s">
        <v>23</v>
      </c>
      <c r="D7" s="57" t="s">
        <v>14</v>
      </c>
      <c r="E7" s="57" t="s">
        <v>15</v>
      </c>
      <c r="F7" s="57" t="s">
        <v>4</v>
      </c>
      <c r="G7" s="57" t="s">
        <v>5</v>
      </c>
      <c r="H7" s="57" t="s">
        <v>19</v>
      </c>
      <c r="I7" s="57" t="s">
        <v>6</v>
      </c>
    </row>
    <row r="8" spans="1:9" ht="52.5" customHeight="1" thickBot="1" x14ac:dyDescent="0.35">
      <c r="A8" s="58"/>
      <c r="B8" s="7" t="s">
        <v>7</v>
      </c>
      <c r="C8" s="58"/>
      <c r="D8" s="58"/>
      <c r="E8" s="59"/>
      <c r="F8" s="58"/>
      <c r="G8" s="58"/>
      <c r="H8" s="58"/>
      <c r="I8" s="58"/>
    </row>
    <row r="9" spans="1:9" ht="66" customHeight="1" x14ac:dyDescent="0.3">
      <c r="A9" s="7">
        <v>1</v>
      </c>
      <c r="B9" s="52" t="s">
        <v>45</v>
      </c>
      <c r="C9" s="53"/>
      <c r="D9" s="53"/>
      <c r="E9" s="53"/>
      <c r="F9" s="53"/>
      <c r="G9" s="53"/>
      <c r="H9" s="53"/>
      <c r="I9" s="54"/>
    </row>
    <row r="10" spans="1:9" ht="18.75" customHeight="1" x14ac:dyDescent="0.3">
      <c r="A10" s="49" t="s">
        <v>10</v>
      </c>
      <c r="B10" s="21" t="s">
        <v>21</v>
      </c>
      <c r="C10" s="21" t="s">
        <v>29</v>
      </c>
      <c r="D10" s="8" t="s">
        <v>8</v>
      </c>
      <c r="E10" s="9">
        <f>F10+G10+I10</f>
        <v>4038200</v>
      </c>
      <c r="F10" s="10">
        <f>SUM(F11:F16)</f>
        <v>0</v>
      </c>
      <c r="G10" s="10">
        <f>SUM(G11:G16)</f>
        <v>3413300</v>
      </c>
      <c r="H10" s="10">
        <f>SUM(H11:H16)</f>
        <v>0</v>
      </c>
      <c r="I10" s="10">
        <f t="shared" ref="I10" si="0">SUM(I11:I16)</f>
        <v>624900</v>
      </c>
    </row>
    <row r="11" spans="1:9" ht="18.75" customHeight="1" x14ac:dyDescent="0.3">
      <c r="A11" s="50"/>
      <c r="B11" s="22"/>
      <c r="C11" s="22"/>
      <c r="D11" s="11">
        <v>2019</v>
      </c>
      <c r="E11" s="12">
        <f>F11+G11+I11</f>
        <v>4038200</v>
      </c>
      <c r="F11" s="13">
        <v>0</v>
      </c>
      <c r="G11" s="13">
        <v>3413300</v>
      </c>
      <c r="H11" s="13">
        <v>0</v>
      </c>
      <c r="I11" s="13">
        <v>624900</v>
      </c>
    </row>
    <row r="12" spans="1:9" ht="18.75" customHeight="1" x14ac:dyDescent="0.3">
      <c r="A12" s="50"/>
      <c r="B12" s="22"/>
      <c r="C12" s="22"/>
      <c r="D12" s="11">
        <v>2020</v>
      </c>
      <c r="E12" s="12">
        <f t="shared" ref="E12:E52" si="1">F12+G12+I12</f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18.75" customHeight="1" x14ac:dyDescent="0.3">
      <c r="A13" s="50"/>
      <c r="B13" s="22"/>
      <c r="C13" s="22"/>
      <c r="D13" s="11">
        <v>2021</v>
      </c>
      <c r="E13" s="12">
        <f t="shared" si="1"/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18.75" customHeight="1" x14ac:dyDescent="0.3">
      <c r="A14" s="50"/>
      <c r="B14" s="22"/>
      <c r="C14" s="22"/>
      <c r="D14" s="11">
        <v>2022</v>
      </c>
      <c r="E14" s="12">
        <f t="shared" si="1"/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18.75" customHeight="1" x14ac:dyDescent="0.3">
      <c r="A15" s="50"/>
      <c r="B15" s="22"/>
      <c r="C15" s="22"/>
      <c r="D15" s="11">
        <v>2023</v>
      </c>
      <c r="E15" s="12">
        <f t="shared" si="1"/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18.75" customHeight="1" x14ac:dyDescent="0.3">
      <c r="A16" s="50"/>
      <c r="B16" s="22"/>
      <c r="C16" s="22"/>
      <c r="D16" s="11">
        <v>2024</v>
      </c>
      <c r="E16" s="12">
        <f>F16+G16+I16</f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18.75" customHeight="1" x14ac:dyDescent="0.3">
      <c r="A17" s="50"/>
      <c r="B17" s="22"/>
      <c r="C17" s="22"/>
      <c r="D17" s="11">
        <v>2025</v>
      </c>
      <c r="E17" s="12">
        <f>F17+G17+I17</f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18.75" customHeight="1" x14ac:dyDescent="0.3">
      <c r="A18" s="50"/>
      <c r="B18" s="22"/>
      <c r="C18" s="23"/>
      <c r="D18" s="11">
        <v>2026</v>
      </c>
      <c r="E18" s="12">
        <f>F18+G18+I18</f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18" customHeight="1" x14ac:dyDescent="0.3">
      <c r="A19" s="50"/>
      <c r="B19" s="22"/>
      <c r="C19" s="21" t="s">
        <v>30</v>
      </c>
      <c r="D19" s="8" t="s">
        <v>8</v>
      </c>
      <c r="E19" s="9">
        <f t="shared" si="1"/>
        <v>31359983.82</v>
      </c>
      <c r="F19" s="10">
        <f>SUM(F20:F25)</f>
        <v>0</v>
      </c>
      <c r="G19" s="10">
        <f t="shared" ref="G19:I19" si="2">SUM(G20:G25)</f>
        <v>27324200</v>
      </c>
      <c r="H19" s="10">
        <f t="shared" si="2"/>
        <v>0</v>
      </c>
      <c r="I19" s="10">
        <f t="shared" si="2"/>
        <v>4035783.82</v>
      </c>
    </row>
    <row r="20" spans="1:9" ht="18" customHeight="1" x14ac:dyDescent="0.3">
      <c r="A20" s="50"/>
      <c r="B20" s="22"/>
      <c r="C20" s="22"/>
      <c r="D20" s="11">
        <v>2019</v>
      </c>
      <c r="E20" s="12">
        <f t="shared" si="1"/>
        <v>12259800</v>
      </c>
      <c r="F20" s="13">
        <v>0</v>
      </c>
      <c r="G20" s="14">
        <v>10666000</v>
      </c>
      <c r="H20" s="14">
        <v>0</v>
      </c>
      <c r="I20" s="13">
        <v>1593800</v>
      </c>
    </row>
    <row r="21" spans="1:9" ht="18" customHeight="1" x14ac:dyDescent="0.3">
      <c r="A21" s="50"/>
      <c r="B21" s="22"/>
      <c r="C21" s="22"/>
      <c r="D21" s="11">
        <v>2020</v>
      </c>
      <c r="E21" s="12">
        <f t="shared" si="1"/>
        <v>19100183.82</v>
      </c>
      <c r="F21" s="13">
        <v>0</v>
      </c>
      <c r="G21" s="14">
        <v>16658200</v>
      </c>
      <c r="H21" s="14">
        <v>0</v>
      </c>
      <c r="I21" s="13">
        <v>2441983.8199999998</v>
      </c>
    </row>
    <row r="22" spans="1:9" ht="18" customHeight="1" x14ac:dyDescent="0.3">
      <c r="A22" s="50"/>
      <c r="B22" s="22"/>
      <c r="C22" s="22"/>
      <c r="D22" s="11">
        <v>2021</v>
      </c>
      <c r="E22" s="12">
        <f t="shared" si="1"/>
        <v>0</v>
      </c>
      <c r="F22" s="13">
        <v>0</v>
      </c>
      <c r="G22" s="13">
        <v>0</v>
      </c>
      <c r="H22" s="14">
        <v>0</v>
      </c>
      <c r="I22" s="13">
        <v>0</v>
      </c>
    </row>
    <row r="23" spans="1:9" ht="18" customHeight="1" x14ac:dyDescent="0.3">
      <c r="A23" s="50"/>
      <c r="B23" s="22"/>
      <c r="C23" s="22"/>
      <c r="D23" s="11">
        <v>2022</v>
      </c>
      <c r="E23" s="12">
        <f t="shared" si="1"/>
        <v>0</v>
      </c>
      <c r="F23" s="13">
        <v>0</v>
      </c>
      <c r="G23" s="13">
        <v>0</v>
      </c>
      <c r="H23" s="14">
        <v>0</v>
      </c>
      <c r="I23" s="13">
        <v>0</v>
      </c>
    </row>
    <row r="24" spans="1:9" ht="18" customHeight="1" x14ac:dyDescent="0.3">
      <c r="A24" s="50"/>
      <c r="B24" s="22"/>
      <c r="C24" s="22"/>
      <c r="D24" s="11">
        <v>2023</v>
      </c>
      <c r="E24" s="12">
        <f t="shared" si="1"/>
        <v>0</v>
      </c>
      <c r="F24" s="13">
        <v>0</v>
      </c>
      <c r="G24" s="13">
        <v>0</v>
      </c>
      <c r="H24" s="14">
        <v>0</v>
      </c>
      <c r="I24" s="13">
        <v>0</v>
      </c>
    </row>
    <row r="25" spans="1:9" ht="18" customHeight="1" x14ac:dyDescent="0.3">
      <c r="A25" s="50"/>
      <c r="B25" s="22"/>
      <c r="C25" s="22"/>
      <c r="D25" s="11">
        <v>2024</v>
      </c>
      <c r="E25" s="12">
        <f t="shared" si="1"/>
        <v>0</v>
      </c>
      <c r="F25" s="13">
        <v>0</v>
      </c>
      <c r="G25" s="13">
        <v>0</v>
      </c>
      <c r="H25" s="14">
        <v>0</v>
      </c>
      <c r="I25" s="13">
        <v>0</v>
      </c>
    </row>
    <row r="26" spans="1:9" ht="18" customHeight="1" x14ac:dyDescent="0.3">
      <c r="A26" s="50"/>
      <c r="B26" s="22"/>
      <c r="C26" s="22"/>
      <c r="D26" s="11">
        <v>2025</v>
      </c>
      <c r="E26" s="12">
        <f>F26+G26+I26</f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18" customHeight="1" x14ac:dyDescent="0.3">
      <c r="A27" s="50"/>
      <c r="B27" s="22"/>
      <c r="C27" s="23"/>
      <c r="D27" s="11">
        <v>2026</v>
      </c>
      <c r="E27" s="12">
        <f>F27+G27+I27</f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ht="18" customHeight="1" x14ac:dyDescent="0.3">
      <c r="A28" s="50"/>
      <c r="B28" s="22"/>
      <c r="C28" s="21" t="s">
        <v>44</v>
      </c>
      <c r="D28" s="8" t="s">
        <v>8</v>
      </c>
      <c r="E28" s="9">
        <f t="shared" ref="E28:E34" si="3">F28+G28+I28</f>
        <v>12454495.4</v>
      </c>
      <c r="F28" s="10">
        <f>SUM(F29:F34)</f>
        <v>0</v>
      </c>
      <c r="G28" s="10">
        <f t="shared" ref="G28:I28" si="4">SUM(G29:G34)</f>
        <v>11084500</v>
      </c>
      <c r="H28" s="10">
        <f t="shared" si="4"/>
        <v>0</v>
      </c>
      <c r="I28" s="10">
        <f t="shared" si="4"/>
        <v>1369995.4</v>
      </c>
    </row>
    <row r="29" spans="1:9" ht="18" customHeight="1" x14ac:dyDescent="0.3">
      <c r="A29" s="50"/>
      <c r="B29" s="22"/>
      <c r="C29" s="22"/>
      <c r="D29" s="11">
        <v>2019</v>
      </c>
      <c r="E29" s="12">
        <f t="shared" si="3"/>
        <v>0</v>
      </c>
      <c r="F29" s="13">
        <v>0</v>
      </c>
      <c r="G29" s="14">
        <v>0</v>
      </c>
      <c r="H29" s="14">
        <v>0</v>
      </c>
      <c r="I29" s="13">
        <v>0</v>
      </c>
    </row>
    <row r="30" spans="1:9" ht="18" customHeight="1" x14ac:dyDescent="0.3">
      <c r="A30" s="50"/>
      <c r="B30" s="22"/>
      <c r="C30" s="22"/>
      <c r="D30" s="11">
        <v>2020</v>
      </c>
      <c r="E30" s="12">
        <f t="shared" si="3"/>
        <v>0</v>
      </c>
      <c r="F30" s="13">
        <v>0</v>
      </c>
      <c r="G30" s="14">
        <v>0</v>
      </c>
      <c r="H30" s="14">
        <v>0</v>
      </c>
      <c r="I30" s="13">
        <v>0</v>
      </c>
    </row>
    <row r="31" spans="1:9" ht="18" customHeight="1" x14ac:dyDescent="0.3">
      <c r="A31" s="50"/>
      <c r="B31" s="22"/>
      <c r="C31" s="22"/>
      <c r="D31" s="11">
        <v>2021</v>
      </c>
      <c r="E31" s="12">
        <f t="shared" si="3"/>
        <v>0</v>
      </c>
      <c r="F31" s="13">
        <v>0</v>
      </c>
      <c r="G31" s="13">
        <v>0</v>
      </c>
      <c r="H31" s="14">
        <v>0</v>
      </c>
      <c r="I31" s="13">
        <v>0</v>
      </c>
    </row>
    <row r="32" spans="1:9" ht="18" customHeight="1" x14ac:dyDescent="0.3">
      <c r="A32" s="50"/>
      <c r="B32" s="22"/>
      <c r="C32" s="22"/>
      <c r="D32" s="11">
        <v>2022</v>
      </c>
      <c r="E32" s="12">
        <f t="shared" si="3"/>
        <v>0</v>
      </c>
      <c r="F32" s="13">
        <v>0</v>
      </c>
      <c r="G32" s="13">
        <v>0</v>
      </c>
      <c r="H32" s="14">
        <v>0</v>
      </c>
      <c r="I32" s="13">
        <v>0</v>
      </c>
    </row>
    <row r="33" spans="1:9" ht="18" customHeight="1" x14ac:dyDescent="0.3">
      <c r="A33" s="50"/>
      <c r="B33" s="22"/>
      <c r="C33" s="22"/>
      <c r="D33" s="11">
        <v>2023</v>
      </c>
      <c r="E33" s="12">
        <f t="shared" si="3"/>
        <v>12454495.4</v>
      </c>
      <c r="F33" s="13">
        <v>0</v>
      </c>
      <c r="G33" s="13">
        <v>11084500</v>
      </c>
      <c r="H33" s="14">
        <v>0</v>
      </c>
      <c r="I33" s="13">
        <v>1369995.4</v>
      </c>
    </row>
    <row r="34" spans="1:9" ht="18" customHeight="1" x14ac:dyDescent="0.3">
      <c r="A34" s="50"/>
      <c r="B34" s="22"/>
      <c r="C34" s="22"/>
      <c r="D34" s="11">
        <v>2024</v>
      </c>
      <c r="E34" s="12">
        <f t="shared" si="3"/>
        <v>0</v>
      </c>
      <c r="F34" s="13">
        <v>0</v>
      </c>
      <c r="G34" s="13">
        <v>0</v>
      </c>
      <c r="H34" s="14">
        <v>0</v>
      </c>
      <c r="I34" s="13">
        <v>0</v>
      </c>
    </row>
    <row r="35" spans="1:9" ht="18" customHeight="1" x14ac:dyDescent="0.3">
      <c r="A35" s="50"/>
      <c r="B35" s="22"/>
      <c r="C35" s="22"/>
      <c r="D35" s="11">
        <v>2025</v>
      </c>
      <c r="E35" s="12">
        <f>F35+G35+I35</f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18" customHeight="1" x14ac:dyDescent="0.3">
      <c r="A36" s="51"/>
      <c r="B36" s="23"/>
      <c r="C36" s="23"/>
      <c r="D36" s="11">
        <v>2026</v>
      </c>
      <c r="E36" s="12">
        <f>F36+G36+I36</f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4" customHeight="1" x14ac:dyDescent="0.3">
      <c r="A37" s="46" t="s">
        <v>11</v>
      </c>
      <c r="B37" s="21" t="s">
        <v>51</v>
      </c>
      <c r="C37" s="21" t="s">
        <v>31</v>
      </c>
      <c r="D37" s="8" t="s">
        <v>8</v>
      </c>
      <c r="E37" s="9">
        <f>F37+G37+I37</f>
        <v>2346120.37</v>
      </c>
      <c r="F37" s="10">
        <f>SUM(F38:F45)</f>
        <v>1242994.8400000001</v>
      </c>
      <c r="G37" s="10">
        <f t="shared" ref="G37:I37" si="5">SUM(G38:G45)</f>
        <v>534500.26</v>
      </c>
      <c r="H37" s="10">
        <f t="shared" si="5"/>
        <v>0</v>
      </c>
      <c r="I37" s="10">
        <f t="shared" si="5"/>
        <v>568625.27</v>
      </c>
    </row>
    <row r="38" spans="1:9" ht="24" customHeight="1" x14ac:dyDescent="0.3">
      <c r="A38" s="47"/>
      <c r="B38" s="22"/>
      <c r="C38" s="22"/>
      <c r="D38" s="11">
        <v>2019</v>
      </c>
      <c r="E38" s="12">
        <f>F38+G38+I38</f>
        <v>75661</v>
      </c>
      <c r="F38" s="13">
        <v>7201.23</v>
      </c>
      <c r="G38" s="13">
        <v>58623.77</v>
      </c>
      <c r="H38" s="13">
        <v>0</v>
      </c>
      <c r="I38" s="13">
        <v>9836</v>
      </c>
    </row>
    <row r="39" spans="1:9" ht="24" customHeight="1" x14ac:dyDescent="0.3">
      <c r="A39" s="47"/>
      <c r="B39" s="22"/>
      <c r="C39" s="22"/>
      <c r="D39" s="11">
        <v>2020</v>
      </c>
      <c r="E39" s="12">
        <f t="shared" si="1"/>
        <v>17854</v>
      </c>
      <c r="F39" s="13">
        <v>0</v>
      </c>
      <c r="G39" s="14">
        <v>15800</v>
      </c>
      <c r="H39" s="13">
        <v>0</v>
      </c>
      <c r="I39" s="13">
        <v>2054</v>
      </c>
    </row>
    <row r="40" spans="1:9" ht="24" customHeight="1" x14ac:dyDescent="0.3">
      <c r="A40" s="47"/>
      <c r="B40" s="22"/>
      <c r="C40" s="22"/>
      <c r="D40" s="11">
        <v>2021</v>
      </c>
      <c r="E40" s="12">
        <f t="shared" si="1"/>
        <v>380572.98</v>
      </c>
      <c r="F40" s="13">
        <v>270851.11</v>
      </c>
      <c r="G40" s="13">
        <v>97099</v>
      </c>
      <c r="H40" s="13">
        <v>0</v>
      </c>
      <c r="I40" s="13">
        <f>G40/100*13</f>
        <v>12622.87</v>
      </c>
    </row>
    <row r="41" spans="1:9" ht="24" customHeight="1" x14ac:dyDescent="0.3">
      <c r="A41" s="47"/>
      <c r="B41" s="22"/>
      <c r="C41" s="22"/>
      <c r="D41" s="11">
        <v>2022</v>
      </c>
      <c r="E41" s="12">
        <f t="shared" si="1"/>
        <v>522270.79</v>
      </c>
      <c r="F41" s="13">
        <v>255673.67</v>
      </c>
      <c r="G41" s="13">
        <v>85226.32</v>
      </c>
      <c r="H41" s="13">
        <v>0</v>
      </c>
      <c r="I41" s="13">
        <v>181370.8</v>
      </c>
    </row>
    <row r="42" spans="1:9" ht="24" customHeight="1" x14ac:dyDescent="0.3">
      <c r="A42" s="47"/>
      <c r="B42" s="22"/>
      <c r="C42" s="22"/>
      <c r="D42" s="11">
        <v>2023</v>
      </c>
      <c r="E42" s="12">
        <f t="shared" si="1"/>
        <v>462690.8</v>
      </c>
      <c r="F42" s="13">
        <v>210989.39</v>
      </c>
      <c r="G42" s="13">
        <v>70330.61</v>
      </c>
      <c r="H42" s="13">
        <v>0</v>
      </c>
      <c r="I42" s="13">
        <v>181370.8</v>
      </c>
    </row>
    <row r="43" spans="1:9" ht="21.75" customHeight="1" x14ac:dyDescent="0.3">
      <c r="A43" s="47"/>
      <c r="B43" s="22"/>
      <c r="C43" s="22"/>
      <c r="D43" s="11">
        <v>2024</v>
      </c>
      <c r="E43" s="12">
        <f t="shared" si="1"/>
        <v>414370.8</v>
      </c>
      <c r="F43" s="13">
        <v>174749.44</v>
      </c>
      <c r="G43" s="13">
        <v>58250.559999999998</v>
      </c>
      <c r="H43" s="13">
        <v>0</v>
      </c>
      <c r="I43" s="13">
        <v>181370.8</v>
      </c>
    </row>
    <row r="44" spans="1:9" ht="21.75" customHeight="1" x14ac:dyDescent="0.3">
      <c r="A44" s="47"/>
      <c r="B44" s="22"/>
      <c r="C44" s="22"/>
      <c r="D44" s="11">
        <v>2025</v>
      </c>
      <c r="E44" s="12">
        <f>F44+G44+I44</f>
        <v>233300</v>
      </c>
      <c r="F44" s="13">
        <v>170310</v>
      </c>
      <c r="G44" s="13">
        <v>62990</v>
      </c>
      <c r="H44" s="13">
        <v>0</v>
      </c>
      <c r="I44" s="13">
        <v>0</v>
      </c>
    </row>
    <row r="45" spans="1:9" ht="18" customHeight="1" x14ac:dyDescent="0.3">
      <c r="A45" s="48"/>
      <c r="B45" s="23"/>
      <c r="C45" s="23"/>
      <c r="D45" s="11">
        <v>2026</v>
      </c>
      <c r="E45" s="12">
        <f>F45+G45+I45</f>
        <v>239400</v>
      </c>
      <c r="F45" s="13">
        <v>153220</v>
      </c>
      <c r="G45" s="13">
        <v>86180</v>
      </c>
      <c r="H45" s="13">
        <v>0</v>
      </c>
      <c r="I45" s="13">
        <v>0</v>
      </c>
    </row>
    <row r="46" spans="1:9" ht="22.5" customHeight="1" x14ac:dyDescent="0.3">
      <c r="A46" s="46" t="s">
        <v>12</v>
      </c>
      <c r="B46" s="21" t="s">
        <v>24</v>
      </c>
      <c r="C46" s="21" t="s">
        <v>32</v>
      </c>
      <c r="D46" s="8" t="s">
        <v>8</v>
      </c>
      <c r="E46" s="9">
        <f t="shared" si="1"/>
        <v>328700</v>
      </c>
      <c r="F46" s="10">
        <f>SUM(F47:F52)</f>
        <v>233700</v>
      </c>
      <c r="G46" s="10">
        <f t="shared" ref="G46:H46" si="6">SUM(G47:G52)</f>
        <v>62100</v>
      </c>
      <c r="H46" s="10">
        <f t="shared" si="6"/>
        <v>0</v>
      </c>
      <c r="I46" s="10">
        <f t="shared" ref="I46" si="7">SUM(I47:I52)</f>
        <v>32900</v>
      </c>
    </row>
    <row r="47" spans="1:9" ht="22.5" customHeight="1" x14ac:dyDescent="0.3">
      <c r="A47" s="47"/>
      <c r="B47" s="22"/>
      <c r="C47" s="22"/>
      <c r="D47" s="11">
        <v>2019</v>
      </c>
      <c r="E47" s="12">
        <f t="shared" si="1"/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2.5" customHeight="1" x14ac:dyDescent="0.3">
      <c r="A48" s="47"/>
      <c r="B48" s="22"/>
      <c r="C48" s="22"/>
      <c r="D48" s="11">
        <v>2020</v>
      </c>
      <c r="E48" s="12">
        <f t="shared" si="1"/>
        <v>328700</v>
      </c>
      <c r="F48" s="13">
        <v>233700</v>
      </c>
      <c r="G48" s="14">
        <v>62100</v>
      </c>
      <c r="H48" s="13">
        <v>0</v>
      </c>
      <c r="I48" s="13">
        <v>32900</v>
      </c>
    </row>
    <row r="49" spans="1:9" ht="22.5" customHeight="1" x14ac:dyDescent="0.3">
      <c r="A49" s="47"/>
      <c r="B49" s="22"/>
      <c r="C49" s="22"/>
      <c r="D49" s="11">
        <v>2021</v>
      </c>
      <c r="E49" s="12">
        <f t="shared" si="1"/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2.5" customHeight="1" x14ac:dyDescent="0.3">
      <c r="A50" s="47"/>
      <c r="B50" s="22"/>
      <c r="C50" s="22"/>
      <c r="D50" s="11">
        <v>2022</v>
      </c>
      <c r="E50" s="12">
        <f t="shared" si="1"/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3">
      <c r="A51" s="47"/>
      <c r="B51" s="22"/>
      <c r="C51" s="22"/>
      <c r="D51" s="11">
        <v>2023</v>
      </c>
      <c r="E51" s="12">
        <f t="shared" si="1"/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0.100000000000001" customHeight="1" x14ac:dyDescent="0.3">
      <c r="A52" s="47"/>
      <c r="B52" s="22"/>
      <c r="C52" s="22"/>
      <c r="D52" s="11">
        <v>2024</v>
      </c>
      <c r="E52" s="12">
        <f t="shared" si="1"/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1.6" customHeight="1" x14ac:dyDescent="0.3">
      <c r="A53" s="47"/>
      <c r="B53" s="22"/>
      <c r="C53" s="22"/>
      <c r="D53" s="11">
        <v>2025</v>
      </c>
      <c r="E53" s="12">
        <f>F53+G53+I53</f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18" customHeight="1" x14ac:dyDescent="0.3">
      <c r="A54" s="48"/>
      <c r="B54" s="23"/>
      <c r="C54" s="23"/>
      <c r="D54" s="11">
        <v>2026</v>
      </c>
      <c r="E54" s="12">
        <f>F54+G54+I54</f>
        <v>0</v>
      </c>
      <c r="F54" s="13">
        <v>0</v>
      </c>
      <c r="G54" s="13">
        <v>0</v>
      </c>
      <c r="H54" s="13">
        <v>0</v>
      </c>
      <c r="I54" s="13">
        <v>0</v>
      </c>
    </row>
    <row r="55" spans="1:9" ht="26.4" customHeight="1" x14ac:dyDescent="0.3">
      <c r="A55" s="46" t="s">
        <v>16</v>
      </c>
      <c r="B55" s="21" t="s">
        <v>22</v>
      </c>
      <c r="C55" s="21" t="s">
        <v>33</v>
      </c>
      <c r="D55" s="8" t="s">
        <v>8</v>
      </c>
      <c r="E55" s="9">
        <f t="shared" ref="E55:E61" si="8">F55+G55+I55</f>
        <v>2000000</v>
      </c>
      <c r="F55" s="10">
        <f>SUM(F56:F61)</f>
        <v>0</v>
      </c>
      <c r="G55" s="10">
        <f t="shared" ref="G55:I55" si="9">SUM(G56:G61)</f>
        <v>2000000</v>
      </c>
      <c r="H55" s="10">
        <f t="shared" si="9"/>
        <v>0</v>
      </c>
      <c r="I55" s="10">
        <f t="shared" si="9"/>
        <v>0</v>
      </c>
    </row>
    <row r="56" spans="1:9" ht="23.4" customHeight="1" x14ac:dyDescent="0.3">
      <c r="A56" s="47"/>
      <c r="B56" s="22"/>
      <c r="C56" s="22"/>
      <c r="D56" s="11">
        <v>2019</v>
      </c>
      <c r="E56" s="12">
        <f t="shared" si="8"/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ht="22.5" customHeight="1" x14ac:dyDescent="0.3">
      <c r="A57" s="47"/>
      <c r="B57" s="22"/>
      <c r="C57" s="22"/>
      <c r="D57" s="11">
        <v>2020</v>
      </c>
      <c r="E57" s="12">
        <f t="shared" si="8"/>
        <v>2000000</v>
      </c>
      <c r="F57" s="13">
        <v>0</v>
      </c>
      <c r="G57" s="14">
        <v>2000000</v>
      </c>
      <c r="H57" s="13">
        <v>0</v>
      </c>
      <c r="I57" s="13">
        <v>0</v>
      </c>
    </row>
    <row r="58" spans="1:9" ht="22.5" customHeight="1" x14ac:dyDescent="0.3">
      <c r="A58" s="47"/>
      <c r="B58" s="22"/>
      <c r="C58" s="22"/>
      <c r="D58" s="11">
        <v>2021</v>
      </c>
      <c r="E58" s="12">
        <f t="shared" si="8"/>
        <v>0</v>
      </c>
      <c r="F58" s="13">
        <v>0</v>
      </c>
      <c r="G58" s="13">
        <v>0</v>
      </c>
      <c r="H58" s="13">
        <v>0</v>
      </c>
      <c r="I58" s="13">
        <v>0</v>
      </c>
    </row>
    <row r="59" spans="1:9" ht="22.5" customHeight="1" x14ac:dyDescent="0.3">
      <c r="A59" s="47"/>
      <c r="B59" s="22"/>
      <c r="C59" s="22"/>
      <c r="D59" s="11">
        <v>2022</v>
      </c>
      <c r="E59" s="12">
        <f t="shared" si="8"/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2.5" customHeight="1" x14ac:dyDescent="0.3">
      <c r="A60" s="47"/>
      <c r="B60" s="22"/>
      <c r="C60" s="22"/>
      <c r="D60" s="11">
        <v>2023</v>
      </c>
      <c r="E60" s="12">
        <f t="shared" si="8"/>
        <v>0</v>
      </c>
      <c r="F60" s="13">
        <v>0</v>
      </c>
      <c r="G60" s="13">
        <v>0</v>
      </c>
      <c r="H60" s="13">
        <v>0</v>
      </c>
      <c r="I60" s="13">
        <v>0</v>
      </c>
    </row>
    <row r="61" spans="1:9" ht="15.75" customHeight="1" x14ac:dyDescent="0.3">
      <c r="A61" s="47"/>
      <c r="B61" s="22"/>
      <c r="C61" s="22"/>
      <c r="D61" s="11">
        <v>2024</v>
      </c>
      <c r="E61" s="12">
        <f t="shared" si="8"/>
        <v>0</v>
      </c>
      <c r="F61" s="13">
        <v>0</v>
      </c>
      <c r="G61" s="13">
        <v>0</v>
      </c>
      <c r="H61" s="13">
        <v>0</v>
      </c>
      <c r="I61" s="13">
        <v>0</v>
      </c>
    </row>
    <row r="62" spans="1:9" ht="17.25" customHeight="1" x14ac:dyDescent="0.3">
      <c r="A62" s="47"/>
      <c r="B62" s="22"/>
      <c r="C62" s="22"/>
      <c r="D62" s="11">
        <v>2025</v>
      </c>
      <c r="E62" s="12">
        <f>F62+G62+I62</f>
        <v>0</v>
      </c>
      <c r="F62" s="13">
        <v>0</v>
      </c>
      <c r="G62" s="13">
        <v>0</v>
      </c>
      <c r="H62" s="13">
        <v>0</v>
      </c>
      <c r="I62" s="13">
        <v>0</v>
      </c>
    </row>
    <row r="63" spans="1:9" ht="18" customHeight="1" x14ac:dyDescent="0.3">
      <c r="A63" s="48"/>
      <c r="B63" s="23"/>
      <c r="C63" s="23"/>
      <c r="D63" s="11">
        <v>2026</v>
      </c>
      <c r="E63" s="12">
        <f>F63+G63+I63</f>
        <v>0</v>
      </c>
      <c r="F63" s="13">
        <v>0</v>
      </c>
      <c r="G63" s="13">
        <v>0</v>
      </c>
      <c r="H63" s="13">
        <v>0</v>
      </c>
      <c r="I63" s="13">
        <v>0</v>
      </c>
    </row>
    <row r="64" spans="1:9" ht="24" customHeight="1" x14ac:dyDescent="0.3">
      <c r="A64" s="46" t="s">
        <v>17</v>
      </c>
      <c r="B64" s="21" t="s">
        <v>25</v>
      </c>
      <c r="C64" s="21" t="s">
        <v>34</v>
      </c>
      <c r="D64" s="8" t="s">
        <v>8</v>
      </c>
      <c r="E64" s="9">
        <f t="shared" ref="E64:E70" si="10">F64+G64+I64</f>
        <v>10000000</v>
      </c>
      <c r="F64" s="10">
        <f>SUM(F65:F70)</f>
        <v>10000000</v>
      </c>
      <c r="G64" s="10">
        <f t="shared" ref="G64:I64" si="11">SUM(G65:G70)</f>
        <v>0</v>
      </c>
      <c r="H64" s="10">
        <f t="shared" si="11"/>
        <v>0</v>
      </c>
      <c r="I64" s="10">
        <f t="shared" si="11"/>
        <v>0</v>
      </c>
    </row>
    <row r="65" spans="1:9" ht="18" customHeight="1" x14ac:dyDescent="0.3">
      <c r="A65" s="47"/>
      <c r="B65" s="22"/>
      <c r="C65" s="22"/>
      <c r="D65" s="11">
        <v>2019</v>
      </c>
      <c r="E65" s="12">
        <f t="shared" si="10"/>
        <v>0</v>
      </c>
      <c r="F65" s="13">
        <v>0</v>
      </c>
      <c r="G65" s="13">
        <v>0</v>
      </c>
      <c r="H65" s="13">
        <v>0</v>
      </c>
      <c r="I65" s="13">
        <v>0</v>
      </c>
    </row>
    <row r="66" spans="1:9" ht="22.5" customHeight="1" x14ac:dyDescent="0.3">
      <c r="A66" s="47"/>
      <c r="B66" s="22"/>
      <c r="C66" s="22"/>
      <c r="D66" s="11">
        <v>2020</v>
      </c>
      <c r="E66" s="12">
        <f t="shared" si="10"/>
        <v>0</v>
      </c>
      <c r="F66" s="13">
        <v>0</v>
      </c>
      <c r="G66" s="14">
        <v>0</v>
      </c>
      <c r="H66" s="13">
        <v>0</v>
      </c>
      <c r="I66" s="13">
        <v>0</v>
      </c>
    </row>
    <row r="67" spans="1:9" ht="22.5" customHeight="1" x14ac:dyDescent="0.3">
      <c r="A67" s="47"/>
      <c r="B67" s="22"/>
      <c r="C67" s="22"/>
      <c r="D67" s="11">
        <v>2021</v>
      </c>
      <c r="E67" s="12">
        <f t="shared" si="10"/>
        <v>10000000</v>
      </c>
      <c r="F67" s="13">
        <v>10000000</v>
      </c>
      <c r="G67" s="13">
        <v>0</v>
      </c>
      <c r="H67" s="13">
        <v>0</v>
      </c>
      <c r="I67" s="13">
        <v>0</v>
      </c>
    </row>
    <row r="68" spans="1:9" ht="22.5" customHeight="1" x14ac:dyDescent="0.3">
      <c r="A68" s="47"/>
      <c r="B68" s="22"/>
      <c r="C68" s="22"/>
      <c r="D68" s="11">
        <v>2022</v>
      </c>
      <c r="E68" s="12">
        <f t="shared" si="10"/>
        <v>0</v>
      </c>
      <c r="F68" s="13">
        <v>0</v>
      </c>
      <c r="G68" s="13">
        <v>0</v>
      </c>
      <c r="H68" s="13">
        <v>0</v>
      </c>
      <c r="I68" s="13">
        <v>0</v>
      </c>
    </row>
    <row r="69" spans="1:9" ht="22.5" customHeight="1" x14ac:dyDescent="0.3">
      <c r="A69" s="47"/>
      <c r="B69" s="22"/>
      <c r="C69" s="22"/>
      <c r="D69" s="11">
        <v>2023</v>
      </c>
      <c r="E69" s="12">
        <f t="shared" si="10"/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18" customHeight="1" x14ac:dyDescent="0.3">
      <c r="A70" s="47"/>
      <c r="B70" s="22"/>
      <c r="C70" s="22"/>
      <c r="D70" s="11">
        <v>2024</v>
      </c>
      <c r="E70" s="12">
        <f t="shared" si="10"/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ht="20.25" customHeight="1" x14ac:dyDescent="0.3">
      <c r="A71" s="47"/>
      <c r="B71" s="22"/>
      <c r="C71" s="22"/>
      <c r="D71" s="11">
        <v>2025</v>
      </c>
      <c r="E71" s="12">
        <f>F71+G71+I71</f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18" customHeight="1" x14ac:dyDescent="0.3">
      <c r="A72" s="47"/>
      <c r="B72" s="22"/>
      <c r="C72" s="23"/>
      <c r="D72" s="11">
        <v>2026</v>
      </c>
      <c r="E72" s="12">
        <f>F72+G72+I72</f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21" customHeight="1" x14ac:dyDescent="0.3">
      <c r="A73" s="47"/>
      <c r="B73" s="22"/>
      <c r="C73" s="21" t="s">
        <v>35</v>
      </c>
      <c r="D73" s="8" t="s">
        <v>8</v>
      </c>
      <c r="E73" s="9">
        <f t="shared" ref="E73:E79" si="12">F73+G73+I73</f>
        <v>739340</v>
      </c>
      <c r="F73" s="10">
        <f>SUM(F74:F79)</f>
        <v>0</v>
      </c>
      <c r="G73" s="10">
        <f t="shared" ref="G73:I73" si="13">SUM(G74:G79)</f>
        <v>658040</v>
      </c>
      <c r="H73" s="10">
        <f t="shared" si="13"/>
        <v>0</v>
      </c>
      <c r="I73" s="10">
        <f t="shared" si="13"/>
        <v>81300</v>
      </c>
    </row>
    <row r="74" spans="1:9" ht="20.25" customHeight="1" x14ac:dyDescent="0.3">
      <c r="A74" s="47"/>
      <c r="B74" s="22"/>
      <c r="C74" s="22"/>
      <c r="D74" s="11">
        <v>2019</v>
      </c>
      <c r="E74" s="12">
        <f t="shared" si="12"/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3">
      <c r="A75" s="47"/>
      <c r="B75" s="22"/>
      <c r="C75" s="22"/>
      <c r="D75" s="11">
        <v>2020</v>
      </c>
      <c r="E75" s="12">
        <f t="shared" si="12"/>
        <v>0</v>
      </c>
      <c r="F75" s="13">
        <v>0</v>
      </c>
      <c r="G75" s="14">
        <v>0</v>
      </c>
      <c r="H75" s="13">
        <v>0</v>
      </c>
      <c r="I75" s="13">
        <v>0</v>
      </c>
    </row>
    <row r="76" spans="1:9" ht="22.5" customHeight="1" x14ac:dyDescent="0.3">
      <c r="A76" s="47"/>
      <c r="B76" s="22"/>
      <c r="C76" s="22"/>
      <c r="D76" s="11">
        <v>2021</v>
      </c>
      <c r="E76" s="12">
        <f t="shared" si="12"/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22.5" customHeight="1" x14ac:dyDescent="0.3">
      <c r="A77" s="47"/>
      <c r="B77" s="22"/>
      <c r="C77" s="22"/>
      <c r="D77" s="11">
        <v>2022</v>
      </c>
      <c r="E77" s="12">
        <f t="shared" si="12"/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22.5" customHeight="1" x14ac:dyDescent="0.3">
      <c r="A78" s="47"/>
      <c r="B78" s="22"/>
      <c r="C78" s="22"/>
      <c r="D78" s="11">
        <v>2023</v>
      </c>
      <c r="E78" s="12">
        <f t="shared" si="12"/>
        <v>739340</v>
      </c>
      <c r="F78" s="13">
        <v>0</v>
      </c>
      <c r="G78" s="13">
        <v>658040</v>
      </c>
      <c r="H78" s="13">
        <v>0</v>
      </c>
      <c r="I78" s="13">
        <v>81300</v>
      </c>
    </row>
    <row r="79" spans="1:9" ht="21" customHeight="1" x14ac:dyDescent="0.3">
      <c r="A79" s="47"/>
      <c r="B79" s="22"/>
      <c r="C79" s="22"/>
      <c r="D79" s="11">
        <v>2024</v>
      </c>
      <c r="E79" s="12">
        <f t="shared" si="12"/>
        <v>0</v>
      </c>
      <c r="F79" s="13">
        <v>0</v>
      </c>
      <c r="G79" s="13">
        <v>0</v>
      </c>
      <c r="H79" s="13">
        <v>0</v>
      </c>
      <c r="I79" s="13">
        <v>0</v>
      </c>
    </row>
    <row r="80" spans="1:9" ht="20.25" customHeight="1" x14ac:dyDescent="0.3">
      <c r="A80" s="47"/>
      <c r="B80" s="22"/>
      <c r="C80" s="22"/>
      <c r="D80" s="11">
        <v>2025</v>
      </c>
      <c r="E80" s="12">
        <f>F80+G80+I80</f>
        <v>0</v>
      </c>
      <c r="F80" s="13">
        <v>0</v>
      </c>
      <c r="G80" s="13">
        <v>0</v>
      </c>
      <c r="H80" s="13">
        <v>0</v>
      </c>
      <c r="I80" s="13">
        <v>0</v>
      </c>
    </row>
    <row r="81" spans="1:9" ht="18" customHeight="1" x14ac:dyDescent="0.3">
      <c r="A81" s="48"/>
      <c r="B81" s="23"/>
      <c r="C81" s="23"/>
      <c r="D81" s="11">
        <v>2026</v>
      </c>
      <c r="E81" s="12">
        <f>F81+G81+I81</f>
        <v>0</v>
      </c>
      <c r="F81" s="13">
        <v>0</v>
      </c>
      <c r="G81" s="13">
        <v>0</v>
      </c>
      <c r="H81" s="13">
        <v>0</v>
      </c>
      <c r="I81" s="13">
        <v>0</v>
      </c>
    </row>
    <row r="82" spans="1:9" ht="22.5" customHeight="1" x14ac:dyDescent="0.3">
      <c r="A82" s="46" t="s">
        <v>18</v>
      </c>
      <c r="B82" s="21" t="s">
        <v>54</v>
      </c>
      <c r="C82" s="21" t="s">
        <v>36</v>
      </c>
      <c r="D82" s="8" t="s">
        <v>8</v>
      </c>
      <c r="E82" s="9">
        <f t="shared" ref="E82:E88" si="14">F82+G82+I82</f>
        <v>7096169.1600000001</v>
      </c>
      <c r="F82" s="10">
        <f>SUM(F83:F88)</f>
        <v>6067200</v>
      </c>
      <c r="G82" s="10">
        <f t="shared" ref="G82:I82" si="15">SUM(G83:G88)</f>
        <v>319352.26</v>
      </c>
      <c r="H82" s="10">
        <f t="shared" si="15"/>
        <v>0</v>
      </c>
      <c r="I82" s="10">
        <f t="shared" si="15"/>
        <v>709616.9</v>
      </c>
    </row>
    <row r="83" spans="1:9" ht="20.25" customHeight="1" x14ac:dyDescent="0.3">
      <c r="A83" s="47"/>
      <c r="B83" s="22"/>
      <c r="C83" s="22"/>
      <c r="D83" s="11">
        <v>2019</v>
      </c>
      <c r="E83" s="12">
        <f t="shared" si="14"/>
        <v>0</v>
      </c>
      <c r="F83" s="13">
        <v>0</v>
      </c>
      <c r="G83" s="13">
        <v>0</v>
      </c>
      <c r="H83" s="13">
        <v>0</v>
      </c>
      <c r="I83" s="13">
        <v>0</v>
      </c>
    </row>
    <row r="84" spans="1:9" ht="22.5" customHeight="1" x14ac:dyDescent="0.3">
      <c r="A84" s="47"/>
      <c r="B84" s="22"/>
      <c r="C84" s="22"/>
      <c r="D84" s="11">
        <v>2020</v>
      </c>
      <c r="E84" s="12">
        <f t="shared" si="14"/>
        <v>0</v>
      </c>
      <c r="F84" s="13">
        <v>0</v>
      </c>
      <c r="G84" s="14">
        <v>0</v>
      </c>
      <c r="H84" s="13">
        <v>0</v>
      </c>
      <c r="I84" s="13">
        <v>0</v>
      </c>
    </row>
    <row r="85" spans="1:9" ht="22.5" customHeight="1" x14ac:dyDescent="0.3">
      <c r="A85" s="47"/>
      <c r="B85" s="22"/>
      <c r="C85" s="22"/>
      <c r="D85" s="11">
        <v>2021</v>
      </c>
      <c r="E85" s="12">
        <f t="shared" si="14"/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2.5" customHeight="1" x14ac:dyDescent="0.3">
      <c r="A86" s="47"/>
      <c r="B86" s="22"/>
      <c r="C86" s="22"/>
      <c r="D86" s="11">
        <v>2022</v>
      </c>
      <c r="E86" s="12">
        <f t="shared" si="14"/>
        <v>7096169.1600000001</v>
      </c>
      <c r="F86" s="13">
        <v>6067200</v>
      </c>
      <c r="G86" s="13">
        <v>319352.26</v>
      </c>
      <c r="H86" s="13">
        <v>0</v>
      </c>
      <c r="I86" s="13">
        <v>709616.9</v>
      </c>
    </row>
    <row r="87" spans="1:9" ht="22.5" customHeight="1" x14ac:dyDescent="0.3">
      <c r="A87" s="47"/>
      <c r="B87" s="22"/>
      <c r="C87" s="22"/>
      <c r="D87" s="11">
        <v>2023</v>
      </c>
      <c r="E87" s="12">
        <f t="shared" si="14"/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21" customHeight="1" x14ac:dyDescent="0.3">
      <c r="A88" s="47"/>
      <c r="B88" s="22"/>
      <c r="C88" s="22"/>
      <c r="D88" s="11">
        <v>2024</v>
      </c>
      <c r="E88" s="12">
        <f t="shared" si="14"/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34.5" customHeight="1" x14ac:dyDescent="0.3">
      <c r="A89" s="47"/>
      <c r="B89" s="22"/>
      <c r="C89" s="22"/>
      <c r="D89" s="11">
        <v>2025</v>
      </c>
      <c r="E89" s="12">
        <f>F89+G89+I89</f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30" customHeight="1" x14ac:dyDescent="0.3">
      <c r="A90" s="47"/>
      <c r="B90" s="22"/>
      <c r="C90" s="23"/>
      <c r="D90" s="11">
        <v>2026</v>
      </c>
      <c r="E90" s="12">
        <f>F90+G90+I90</f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1" customHeight="1" x14ac:dyDescent="0.3">
      <c r="A91" s="20" t="s">
        <v>20</v>
      </c>
      <c r="B91" s="19" t="s">
        <v>26</v>
      </c>
      <c r="C91" s="18" t="s">
        <v>37</v>
      </c>
      <c r="D91" s="8" t="s">
        <v>8</v>
      </c>
      <c r="E91" s="9">
        <f t="shared" ref="E91:E97" si="16">F91+G91+I91</f>
        <v>1000000</v>
      </c>
      <c r="F91" s="10">
        <f>SUM(F92:F97)</f>
        <v>1000000</v>
      </c>
      <c r="G91" s="10">
        <f t="shared" ref="G91:I91" si="17">SUM(G92:G97)</f>
        <v>0</v>
      </c>
      <c r="H91" s="10">
        <f t="shared" si="17"/>
        <v>0</v>
      </c>
      <c r="I91" s="10">
        <f t="shared" si="17"/>
        <v>0</v>
      </c>
    </row>
    <row r="92" spans="1:9" ht="24" customHeight="1" x14ac:dyDescent="0.3">
      <c r="A92" s="20"/>
      <c r="B92" s="19"/>
      <c r="C92" s="18"/>
      <c r="D92" s="11">
        <v>2019</v>
      </c>
      <c r="E92" s="12">
        <f t="shared" si="16"/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3">
      <c r="A93" s="20"/>
      <c r="B93" s="19"/>
      <c r="C93" s="18"/>
      <c r="D93" s="11">
        <v>2020</v>
      </c>
      <c r="E93" s="12">
        <f t="shared" si="16"/>
        <v>0</v>
      </c>
      <c r="F93" s="13">
        <v>0</v>
      </c>
      <c r="G93" s="14">
        <v>0</v>
      </c>
      <c r="H93" s="13">
        <v>0</v>
      </c>
      <c r="I93" s="13">
        <v>0</v>
      </c>
    </row>
    <row r="94" spans="1:9" ht="22.5" customHeight="1" x14ac:dyDescent="0.3">
      <c r="A94" s="20"/>
      <c r="B94" s="19"/>
      <c r="C94" s="18"/>
      <c r="D94" s="11">
        <v>2021</v>
      </c>
      <c r="E94" s="12">
        <f t="shared" si="16"/>
        <v>1000000</v>
      </c>
      <c r="F94" s="13">
        <v>1000000</v>
      </c>
      <c r="G94" s="13">
        <v>0</v>
      </c>
      <c r="H94" s="13">
        <v>0</v>
      </c>
      <c r="I94" s="13">
        <v>0</v>
      </c>
    </row>
    <row r="95" spans="1:9" ht="22.5" customHeight="1" x14ac:dyDescent="0.3">
      <c r="A95" s="20"/>
      <c r="B95" s="19"/>
      <c r="C95" s="18"/>
      <c r="D95" s="11">
        <v>2022</v>
      </c>
      <c r="E95" s="12">
        <f t="shared" si="16"/>
        <v>0</v>
      </c>
      <c r="F95" s="13">
        <v>0</v>
      </c>
      <c r="G95" s="13">
        <v>0</v>
      </c>
      <c r="H95" s="13">
        <v>0</v>
      </c>
      <c r="I95" s="13">
        <v>0</v>
      </c>
    </row>
    <row r="96" spans="1:9" ht="22.5" customHeight="1" x14ac:dyDescent="0.3">
      <c r="A96" s="20"/>
      <c r="B96" s="19"/>
      <c r="C96" s="18"/>
      <c r="D96" s="11">
        <v>2023</v>
      </c>
      <c r="E96" s="12">
        <f t="shared" si="16"/>
        <v>0</v>
      </c>
      <c r="F96" s="13">
        <v>0</v>
      </c>
      <c r="G96" s="13">
        <v>0</v>
      </c>
      <c r="H96" s="13">
        <v>0</v>
      </c>
      <c r="I96" s="13">
        <v>0</v>
      </c>
    </row>
    <row r="97" spans="1:9" ht="20.25" customHeight="1" x14ac:dyDescent="0.3">
      <c r="A97" s="20"/>
      <c r="B97" s="19"/>
      <c r="C97" s="18"/>
      <c r="D97" s="11">
        <v>2024</v>
      </c>
      <c r="E97" s="12">
        <f t="shared" si="16"/>
        <v>0</v>
      </c>
      <c r="F97" s="13">
        <v>0</v>
      </c>
      <c r="G97" s="13">
        <v>0</v>
      </c>
      <c r="H97" s="13">
        <v>0</v>
      </c>
      <c r="I97" s="13">
        <v>0</v>
      </c>
    </row>
    <row r="98" spans="1:9" ht="17.25" customHeight="1" x14ac:dyDescent="0.3">
      <c r="A98" s="20"/>
      <c r="B98" s="19"/>
      <c r="C98" s="18"/>
      <c r="D98" s="11">
        <v>2025</v>
      </c>
      <c r="E98" s="12">
        <f>F98+G98+I98</f>
        <v>0</v>
      </c>
      <c r="F98" s="13">
        <v>0</v>
      </c>
      <c r="G98" s="13">
        <v>0</v>
      </c>
      <c r="H98" s="13">
        <v>0</v>
      </c>
      <c r="I98" s="13">
        <v>0</v>
      </c>
    </row>
    <row r="99" spans="1:9" ht="18" customHeight="1" x14ac:dyDescent="0.3">
      <c r="A99" s="20"/>
      <c r="B99" s="19"/>
      <c r="C99" s="18"/>
      <c r="D99" s="11">
        <v>2026</v>
      </c>
      <c r="E99" s="12">
        <f>F99+G99+I99</f>
        <v>0</v>
      </c>
      <c r="F99" s="13">
        <v>0</v>
      </c>
      <c r="G99" s="13">
        <v>0</v>
      </c>
      <c r="H99" s="13">
        <v>0</v>
      </c>
      <c r="I99" s="13">
        <v>0</v>
      </c>
    </row>
    <row r="100" spans="1:9" ht="21" customHeight="1" x14ac:dyDescent="0.3">
      <c r="A100" s="20" t="s">
        <v>49</v>
      </c>
      <c r="B100" s="19" t="s">
        <v>55</v>
      </c>
      <c r="C100" s="18" t="s">
        <v>50</v>
      </c>
      <c r="D100" s="8" t="s">
        <v>8</v>
      </c>
      <c r="E100" s="9">
        <f t="shared" ref="E100:E106" si="18">F100+G100+I100</f>
        <v>7509000</v>
      </c>
      <c r="F100" s="10">
        <f>SUM(F101:F106)</f>
        <v>0</v>
      </c>
      <c r="G100" s="10">
        <f t="shared" ref="G100:I100" si="19">SUM(G101:G106)</f>
        <v>7508000</v>
      </c>
      <c r="H100" s="10">
        <f t="shared" si="19"/>
        <v>0</v>
      </c>
      <c r="I100" s="10">
        <f t="shared" si="19"/>
        <v>1000</v>
      </c>
    </row>
    <row r="101" spans="1:9" ht="24" customHeight="1" x14ac:dyDescent="0.3">
      <c r="A101" s="20"/>
      <c r="B101" s="19"/>
      <c r="C101" s="18"/>
      <c r="D101" s="11">
        <v>2019</v>
      </c>
      <c r="E101" s="12">
        <f t="shared" si="18"/>
        <v>0</v>
      </c>
      <c r="F101" s="13">
        <v>0</v>
      </c>
      <c r="G101" s="13">
        <v>0</v>
      </c>
      <c r="H101" s="13">
        <v>0</v>
      </c>
      <c r="I101" s="13">
        <v>0</v>
      </c>
    </row>
    <row r="102" spans="1:9" ht="22.5" customHeight="1" x14ac:dyDescent="0.3">
      <c r="A102" s="20"/>
      <c r="B102" s="19"/>
      <c r="C102" s="18"/>
      <c r="D102" s="11">
        <v>2020</v>
      </c>
      <c r="E102" s="12">
        <f t="shared" si="18"/>
        <v>0</v>
      </c>
      <c r="F102" s="13">
        <v>0</v>
      </c>
      <c r="G102" s="14">
        <v>0</v>
      </c>
      <c r="H102" s="13">
        <v>0</v>
      </c>
      <c r="I102" s="13">
        <v>0</v>
      </c>
    </row>
    <row r="103" spans="1:9" ht="22.5" customHeight="1" x14ac:dyDescent="0.3">
      <c r="A103" s="20"/>
      <c r="B103" s="19"/>
      <c r="C103" s="18"/>
      <c r="D103" s="11">
        <v>2021</v>
      </c>
      <c r="E103" s="12">
        <f t="shared" si="18"/>
        <v>0</v>
      </c>
      <c r="F103" s="13">
        <v>0</v>
      </c>
      <c r="G103" s="13">
        <v>0</v>
      </c>
      <c r="H103" s="13">
        <v>0</v>
      </c>
      <c r="I103" s="13">
        <v>0</v>
      </c>
    </row>
    <row r="104" spans="1:9" ht="22.5" customHeight="1" x14ac:dyDescent="0.3">
      <c r="A104" s="20"/>
      <c r="B104" s="19"/>
      <c r="C104" s="18"/>
      <c r="D104" s="11">
        <v>2022</v>
      </c>
      <c r="E104" s="12">
        <f t="shared" si="18"/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22.5" customHeight="1" x14ac:dyDescent="0.3">
      <c r="A105" s="20"/>
      <c r="B105" s="19"/>
      <c r="C105" s="18"/>
      <c r="D105" s="11">
        <v>2023</v>
      </c>
      <c r="E105" s="12">
        <f t="shared" si="18"/>
        <v>0</v>
      </c>
      <c r="F105" s="13">
        <v>0</v>
      </c>
      <c r="G105" s="13">
        <v>0</v>
      </c>
      <c r="H105" s="13">
        <v>0</v>
      </c>
      <c r="I105" s="13">
        <v>0</v>
      </c>
    </row>
    <row r="106" spans="1:9" ht="20.25" customHeight="1" x14ac:dyDescent="0.3">
      <c r="A106" s="20"/>
      <c r="B106" s="19"/>
      <c r="C106" s="18"/>
      <c r="D106" s="11">
        <v>2024</v>
      </c>
      <c r="E106" s="12">
        <f t="shared" si="18"/>
        <v>7509000</v>
      </c>
      <c r="F106" s="13">
        <v>0</v>
      </c>
      <c r="G106" s="13">
        <v>7508000</v>
      </c>
      <c r="H106" s="13">
        <v>0</v>
      </c>
      <c r="I106" s="13">
        <v>1000</v>
      </c>
    </row>
    <row r="107" spans="1:9" ht="17.25" customHeight="1" x14ac:dyDescent="0.3">
      <c r="A107" s="20"/>
      <c r="B107" s="19"/>
      <c r="C107" s="18"/>
      <c r="D107" s="11">
        <v>2025</v>
      </c>
      <c r="E107" s="12">
        <f>F107+G107+I107</f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18" customHeight="1" x14ac:dyDescent="0.3">
      <c r="A108" s="20"/>
      <c r="B108" s="19"/>
      <c r="C108" s="18"/>
      <c r="D108" s="11">
        <v>2026</v>
      </c>
      <c r="E108" s="12">
        <f>F108+G108+I108</f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21.75" customHeight="1" x14ac:dyDescent="0.3">
      <c r="A109" s="20"/>
      <c r="B109" s="19"/>
      <c r="C109" s="21" t="s">
        <v>48</v>
      </c>
      <c r="D109" s="8" t="s">
        <v>8</v>
      </c>
      <c r="E109" s="9">
        <f t="shared" ref="E109:E115" si="20">F109+G109+I109</f>
        <v>2125000</v>
      </c>
      <c r="F109" s="10">
        <f>SUM(F110:F115)</f>
        <v>0</v>
      </c>
      <c r="G109" s="10">
        <f t="shared" ref="G109:I109" si="21">SUM(G110:G115)</f>
        <v>1875000</v>
      </c>
      <c r="H109" s="10">
        <f t="shared" si="21"/>
        <v>0</v>
      </c>
      <c r="I109" s="10">
        <f t="shared" si="21"/>
        <v>250000</v>
      </c>
    </row>
    <row r="110" spans="1:9" ht="34.5" customHeight="1" x14ac:dyDescent="0.3">
      <c r="A110" s="20"/>
      <c r="B110" s="19"/>
      <c r="C110" s="22"/>
      <c r="D110" s="11">
        <v>2019</v>
      </c>
      <c r="E110" s="12">
        <f>F110+G110+I110</f>
        <v>0</v>
      </c>
      <c r="F110" s="13">
        <v>0</v>
      </c>
      <c r="G110" s="13">
        <v>0</v>
      </c>
      <c r="H110" s="13">
        <v>0</v>
      </c>
      <c r="I110" s="13">
        <v>0</v>
      </c>
    </row>
    <row r="111" spans="1:9" ht="22.5" customHeight="1" x14ac:dyDescent="0.3">
      <c r="A111" s="20"/>
      <c r="B111" s="19"/>
      <c r="C111" s="22"/>
      <c r="D111" s="11">
        <v>2020</v>
      </c>
      <c r="E111" s="12">
        <f t="shared" si="20"/>
        <v>0</v>
      </c>
      <c r="F111" s="13">
        <v>0</v>
      </c>
      <c r="G111" s="14">
        <v>0</v>
      </c>
      <c r="H111" s="13">
        <v>0</v>
      </c>
      <c r="I111" s="13">
        <v>0</v>
      </c>
    </row>
    <row r="112" spans="1:9" ht="22.5" customHeight="1" x14ac:dyDescent="0.3">
      <c r="A112" s="20"/>
      <c r="B112" s="19"/>
      <c r="C112" s="22"/>
      <c r="D112" s="11">
        <v>2021</v>
      </c>
      <c r="E112" s="12">
        <f t="shared" si="20"/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3">
      <c r="A113" s="20"/>
      <c r="B113" s="19"/>
      <c r="C113" s="22"/>
      <c r="D113" s="11">
        <v>2022</v>
      </c>
      <c r="E113" s="12">
        <f t="shared" si="20"/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2.5" customHeight="1" x14ac:dyDescent="0.3">
      <c r="A114" s="20"/>
      <c r="B114" s="19"/>
      <c r="C114" s="22"/>
      <c r="D114" s="11">
        <v>2023</v>
      </c>
      <c r="E114" s="12">
        <f t="shared" si="20"/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0.25" customHeight="1" x14ac:dyDescent="0.3">
      <c r="A115" s="20"/>
      <c r="B115" s="19"/>
      <c r="C115" s="22"/>
      <c r="D115" s="11">
        <v>2024</v>
      </c>
      <c r="E115" s="12">
        <f t="shared" si="20"/>
        <v>2125000</v>
      </c>
      <c r="F115" s="13">
        <v>0</v>
      </c>
      <c r="G115" s="13">
        <v>1875000</v>
      </c>
      <c r="H115" s="13">
        <v>0</v>
      </c>
      <c r="I115" s="13">
        <v>250000</v>
      </c>
    </row>
    <row r="116" spans="1:9" ht="26.25" customHeight="1" x14ac:dyDescent="0.3">
      <c r="A116" s="20"/>
      <c r="B116" s="19"/>
      <c r="C116" s="22"/>
      <c r="D116" s="11">
        <v>2025</v>
      </c>
      <c r="E116" s="12">
        <f>F116+G116+I116</f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18" customHeight="1" x14ac:dyDescent="0.3">
      <c r="A117" s="20"/>
      <c r="B117" s="19"/>
      <c r="C117" s="23"/>
      <c r="D117" s="11">
        <v>2026</v>
      </c>
      <c r="E117" s="12">
        <f>F117+G117+I117</f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x14ac:dyDescent="0.3">
      <c r="A118" s="24" t="s">
        <v>9</v>
      </c>
      <c r="B118" s="25"/>
      <c r="C118" s="26"/>
      <c r="D118" s="8" t="s">
        <v>8</v>
      </c>
      <c r="E118" s="9">
        <f>F118+G118+I118</f>
        <v>80997008.75</v>
      </c>
      <c r="F118" s="10">
        <f>SUM(F119:F126)</f>
        <v>18543894.84</v>
      </c>
      <c r="G118" s="10">
        <f>SUM(G119:G126)</f>
        <v>54778992.519999996</v>
      </c>
      <c r="H118" s="10">
        <f t="shared" ref="H118" si="22">SUM(H119:H124)</f>
        <v>0</v>
      </c>
      <c r="I118" s="10">
        <f>SUM(I119:I126)</f>
        <v>7674121.3900000006</v>
      </c>
    </row>
    <row r="119" spans="1:9" x14ac:dyDescent="0.3">
      <c r="A119" s="27"/>
      <c r="B119" s="28"/>
      <c r="C119" s="29"/>
      <c r="D119" s="11">
        <v>2019</v>
      </c>
      <c r="E119" s="12">
        <f>F119+G119+I119</f>
        <v>16373661</v>
      </c>
      <c r="F119" s="13">
        <f>F11+F20+F38+F47+F56+F65+F92+F29+F74+F83+F101+F110</f>
        <v>7201.23</v>
      </c>
      <c r="G119" s="13">
        <f t="shared" ref="G119:I119" si="23">G11+G20+G38+G47+G56+G65+G92+G29+G74+G83+G101+G110</f>
        <v>14137923.77</v>
      </c>
      <c r="H119" s="13">
        <f t="shared" si="23"/>
        <v>0</v>
      </c>
      <c r="I119" s="13">
        <f t="shared" si="23"/>
        <v>2228536</v>
      </c>
    </row>
    <row r="120" spans="1:9" x14ac:dyDescent="0.3">
      <c r="A120" s="27"/>
      <c r="B120" s="28"/>
      <c r="C120" s="29"/>
      <c r="D120" s="11">
        <v>2020</v>
      </c>
      <c r="E120" s="12">
        <f t="shared" ref="E120:E122" si="24">F120+G120+I120</f>
        <v>21446737.82</v>
      </c>
      <c r="F120" s="13">
        <f t="shared" ref="F120:I126" si="25">F12+F21+F39+F48+F57+F66+F93+F30+F75+F84+F102+F111</f>
        <v>233700</v>
      </c>
      <c r="G120" s="13">
        <f t="shared" si="25"/>
        <v>18736100</v>
      </c>
      <c r="H120" s="13">
        <f t="shared" si="25"/>
        <v>0</v>
      </c>
      <c r="I120" s="13">
        <f t="shared" si="25"/>
        <v>2476937.8199999998</v>
      </c>
    </row>
    <row r="121" spans="1:9" x14ac:dyDescent="0.3">
      <c r="A121" s="27"/>
      <c r="B121" s="28"/>
      <c r="C121" s="29"/>
      <c r="D121" s="11">
        <v>2021</v>
      </c>
      <c r="E121" s="12">
        <f t="shared" si="24"/>
        <v>11380572.979999999</v>
      </c>
      <c r="F121" s="13">
        <f t="shared" si="25"/>
        <v>11270851.109999999</v>
      </c>
      <c r="G121" s="13">
        <f t="shared" si="25"/>
        <v>97099</v>
      </c>
      <c r="H121" s="13">
        <f t="shared" si="25"/>
        <v>0</v>
      </c>
      <c r="I121" s="13">
        <f t="shared" si="25"/>
        <v>12622.87</v>
      </c>
    </row>
    <row r="122" spans="1:9" x14ac:dyDescent="0.3">
      <c r="A122" s="27"/>
      <c r="B122" s="28"/>
      <c r="C122" s="29"/>
      <c r="D122" s="11">
        <v>2022</v>
      </c>
      <c r="E122" s="12">
        <f t="shared" si="24"/>
        <v>7618439.9500000002</v>
      </c>
      <c r="F122" s="13">
        <f t="shared" si="25"/>
        <v>6322873.6699999999</v>
      </c>
      <c r="G122" s="13">
        <f t="shared" si="25"/>
        <v>404578.58</v>
      </c>
      <c r="H122" s="13">
        <f t="shared" si="25"/>
        <v>0</v>
      </c>
      <c r="I122" s="13">
        <f t="shared" si="25"/>
        <v>890987.7</v>
      </c>
    </row>
    <row r="123" spans="1:9" x14ac:dyDescent="0.3">
      <c r="A123" s="27"/>
      <c r="B123" s="28"/>
      <c r="C123" s="29"/>
      <c r="D123" s="11">
        <v>2023</v>
      </c>
      <c r="E123" s="12">
        <f>F123+G123+I123</f>
        <v>13656526.199999999</v>
      </c>
      <c r="F123" s="13">
        <f t="shared" si="25"/>
        <v>210989.39</v>
      </c>
      <c r="G123" s="13">
        <f t="shared" si="25"/>
        <v>11812870.609999999</v>
      </c>
      <c r="H123" s="13">
        <f t="shared" si="25"/>
        <v>0</v>
      </c>
      <c r="I123" s="13">
        <f t="shared" si="25"/>
        <v>1632666.2</v>
      </c>
    </row>
    <row r="124" spans="1:9" x14ac:dyDescent="0.3">
      <c r="A124" s="27"/>
      <c r="B124" s="28"/>
      <c r="C124" s="29"/>
      <c r="D124" s="11">
        <v>2024</v>
      </c>
      <c r="E124" s="12">
        <f>F124+G124+I124</f>
        <v>10048370.799999999</v>
      </c>
      <c r="F124" s="13">
        <f t="shared" si="25"/>
        <v>174749.44</v>
      </c>
      <c r="G124" s="13">
        <f t="shared" si="25"/>
        <v>9441250.5599999987</v>
      </c>
      <c r="H124" s="13">
        <f t="shared" si="25"/>
        <v>0</v>
      </c>
      <c r="I124" s="13">
        <f>I16+I25+I43+I52+I61+I70+I97+I34+I79+I88+I106+I115</f>
        <v>432370.8</v>
      </c>
    </row>
    <row r="125" spans="1:9" x14ac:dyDescent="0.3">
      <c r="A125" s="27"/>
      <c r="B125" s="28"/>
      <c r="C125" s="29"/>
      <c r="D125" s="11">
        <v>2025</v>
      </c>
      <c r="E125" s="12">
        <f>F125+G125+I125</f>
        <v>233300</v>
      </c>
      <c r="F125" s="13">
        <f t="shared" si="25"/>
        <v>170310</v>
      </c>
      <c r="G125" s="13">
        <f t="shared" si="25"/>
        <v>62990</v>
      </c>
      <c r="H125" s="13">
        <f t="shared" si="25"/>
        <v>0</v>
      </c>
      <c r="I125" s="13">
        <f t="shared" si="25"/>
        <v>0</v>
      </c>
    </row>
    <row r="126" spans="1:9" x14ac:dyDescent="0.3">
      <c r="A126" s="30"/>
      <c r="B126" s="31"/>
      <c r="C126" s="32"/>
      <c r="D126" s="11">
        <v>2026</v>
      </c>
      <c r="E126" s="12">
        <f>-E18+E27+E36+E45+E54+E63+E72+E81+E90+E99</f>
        <v>239400</v>
      </c>
      <c r="F126" s="13">
        <f t="shared" si="25"/>
        <v>153220</v>
      </c>
      <c r="G126" s="13">
        <f t="shared" si="25"/>
        <v>86180</v>
      </c>
      <c r="H126" s="13">
        <f t="shared" si="25"/>
        <v>0</v>
      </c>
      <c r="I126" s="13">
        <f t="shared" si="25"/>
        <v>0</v>
      </c>
    </row>
    <row r="127" spans="1:9" ht="63.75" customHeight="1" x14ac:dyDescent="0.3">
      <c r="A127" s="11">
        <v>2</v>
      </c>
      <c r="B127" s="45" t="s">
        <v>52</v>
      </c>
      <c r="C127" s="45"/>
      <c r="D127" s="45"/>
      <c r="E127" s="45"/>
      <c r="F127" s="45"/>
      <c r="G127" s="45"/>
      <c r="H127" s="45"/>
      <c r="I127" s="45"/>
    </row>
    <row r="128" spans="1:9" ht="36" customHeight="1" x14ac:dyDescent="0.3">
      <c r="A128" s="45" t="s">
        <v>13</v>
      </c>
      <c r="B128" s="42" t="s">
        <v>53</v>
      </c>
      <c r="C128" s="18" t="s">
        <v>38</v>
      </c>
      <c r="D128" s="8" t="s">
        <v>8</v>
      </c>
      <c r="E128" s="9">
        <f>F128+G128+I128</f>
        <v>379305.64</v>
      </c>
      <c r="F128" s="10">
        <f>SUM(F129:F134)</f>
        <v>0</v>
      </c>
      <c r="G128" s="10">
        <f t="shared" ref="G128:I128" si="26">SUM(G129:G134)</f>
        <v>309946.19</v>
      </c>
      <c r="H128" s="10">
        <f t="shared" si="26"/>
        <v>0</v>
      </c>
      <c r="I128" s="10">
        <f t="shared" si="26"/>
        <v>69359.45</v>
      </c>
    </row>
    <row r="129" spans="1:9" ht="27" customHeight="1" x14ac:dyDescent="0.3">
      <c r="A129" s="45"/>
      <c r="B129" s="43"/>
      <c r="C129" s="18"/>
      <c r="D129" s="11">
        <v>2019</v>
      </c>
      <c r="E129" s="12">
        <f t="shared" ref="E129:E134" si="27">F129+G129+I129</f>
        <v>379305.64</v>
      </c>
      <c r="F129" s="13">
        <v>0</v>
      </c>
      <c r="G129" s="13">
        <v>309946.19</v>
      </c>
      <c r="H129" s="13">
        <v>0</v>
      </c>
      <c r="I129" s="13">
        <v>69359.45</v>
      </c>
    </row>
    <row r="130" spans="1:9" ht="29.25" customHeight="1" x14ac:dyDescent="0.3">
      <c r="A130" s="45"/>
      <c r="B130" s="43"/>
      <c r="C130" s="18"/>
      <c r="D130" s="11">
        <v>2020</v>
      </c>
      <c r="E130" s="12">
        <f t="shared" si="27"/>
        <v>0</v>
      </c>
      <c r="F130" s="13">
        <v>0</v>
      </c>
      <c r="G130" s="13">
        <v>0</v>
      </c>
      <c r="H130" s="13">
        <v>0</v>
      </c>
      <c r="I130" s="13">
        <v>0</v>
      </c>
    </row>
    <row r="131" spans="1:9" ht="27" customHeight="1" x14ac:dyDescent="0.3">
      <c r="A131" s="45"/>
      <c r="B131" s="43"/>
      <c r="C131" s="18"/>
      <c r="D131" s="11">
        <v>2021</v>
      </c>
      <c r="E131" s="12">
        <f t="shared" si="27"/>
        <v>0</v>
      </c>
      <c r="F131" s="13">
        <v>0</v>
      </c>
      <c r="G131" s="13">
        <v>0</v>
      </c>
      <c r="H131" s="13">
        <v>0</v>
      </c>
      <c r="I131" s="13">
        <v>0</v>
      </c>
    </row>
    <row r="132" spans="1:9" ht="28.5" customHeight="1" x14ac:dyDescent="0.3">
      <c r="A132" s="45"/>
      <c r="B132" s="43"/>
      <c r="C132" s="18"/>
      <c r="D132" s="11">
        <v>2022</v>
      </c>
      <c r="E132" s="12">
        <f t="shared" si="27"/>
        <v>0</v>
      </c>
      <c r="F132" s="13">
        <v>0</v>
      </c>
      <c r="G132" s="13">
        <v>0</v>
      </c>
      <c r="H132" s="13">
        <v>0</v>
      </c>
      <c r="I132" s="13">
        <v>0</v>
      </c>
    </row>
    <row r="133" spans="1:9" ht="27.75" customHeight="1" x14ac:dyDescent="0.3">
      <c r="A133" s="45"/>
      <c r="B133" s="43"/>
      <c r="C133" s="18"/>
      <c r="D133" s="11">
        <v>2023</v>
      </c>
      <c r="E133" s="12">
        <f t="shared" si="27"/>
        <v>0</v>
      </c>
      <c r="F133" s="13">
        <v>0</v>
      </c>
      <c r="G133" s="13">
        <v>0</v>
      </c>
      <c r="H133" s="13">
        <v>0</v>
      </c>
      <c r="I133" s="13">
        <v>0</v>
      </c>
    </row>
    <row r="134" spans="1:9" ht="27" customHeight="1" x14ac:dyDescent="0.3">
      <c r="A134" s="45"/>
      <c r="B134" s="43"/>
      <c r="C134" s="18"/>
      <c r="D134" s="11">
        <v>2024</v>
      </c>
      <c r="E134" s="12">
        <f t="shared" si="27"/>
        <v>0</v>
      </c>
      <c r="F134" s="13">
        <v>0</v>
      </c>
      <c r="G134" s="13">
        <v>0</v>
      </c>
      <c r="H134" s="13">
        <v>0</v>
      </c>
      <c r="I134" s="13">
        <v>0</v>
      </c>
    </row>
    <row r="135" spans="1:9" ht="25.5" customHeight="1" x14ac:dyDescent="0.3">
      <c r="A135" s="45"/>
      <c r="B135" s="43"/>
      <c r="C135" s="18"/>
      <c r="D135" s="11">
        <v>2025</v>
      </c>
      <c r="E135" s="12">
        <f>F135+G135+I135</f>
        <v>0</v>
      </c>
      <c r="F135" s="13">
        <v>0</v>
      </c>
      <c r="G135" s="13">
        <v>0</v>
      </c>
      <c r="H135" s="13">
        <v>0</v>
      </c>
      <c r="I135" s="13">
        <v>0</v>
      </c>
    </row>
    <row r="136" spans="1:9" ht="24.75" customHeight="1" x14ac:dyDescent="0.3">
      <c r="A136" s="45"/>
      <c r="B136" s="43"/>
      <c r="C136" s="18"/>
      <c r="D136" s="11">
        <v>2026</v>
      </c>
      <c r="E136" s="12">
        <f>F136+G136+I136</f>
        <v>0</v>
      </c>
      <c r="F136" s="13">
        <v>0</v>
      </c>
      <c r="G136" s="13">
        <v>0</v>
      </c>
      <c r="H136" s="13">
        <v>0</v>
      </c>
      <c r="I136" s="13">
        <v>0</v>
      </c>
    </row>
    <row r="137" spans="1:9" ht="27" customHeight="1" x14ac:dyDescent="0.3">
      <c r="A137" s="45"/>
      <c r="B137" s="43"/>
      <c r="C137" s="18" t="s">
        <v>39</v>
      </c>
      <c r="D137" s="8" t="s">
        <v>8</v>
      </c>
      <c r="E137" s="9">
        <f>F137+G137+I137+H137</f>
        <v>2056975</v>
      </c>
      <c r="F137" s="10">
        <f>SUM(F138:F143)</f>
        <v>0</v>
      </c>
      <c r="G137" s="10">
        <f t="shared" ref="G137:I137" si="28">SUM(G138:G143)</f>
        <v>1087499.96</v>
      </c>
      <c r="H137" s="10">
        <f t="shared" si="28"/>
        <v>806975</v>
      </c>
      <c r="I137" s="10">
        <f t="shared" si="28"/>
        <v>162500.04</v>
      </c>
    </row>
    <row r="138" spans="1:9" ht="21.75" customHeight="1" x14ac:dyDescent="0.3">
      <c r="A138" s="45"/>
      <c r="B138" s="43"/>
      <c r="C138" s="18"/>
      <c r="D138" s="11">
        <v>2019</v>
      </c>
      <c r="E138" s="9">
        <f t="shared" ref="E138:E145" si="29">F138+G138+I138+H138</f>
        <v>2056975</v>
      </c>
      <c r="F138" s="13">
        <v>0</v>
      </c>
      <c r="G138" s="13">
        <v>1087499.96</v>
      </c>
      <c r="H138" s="13">
        <v>806975</v>
      </c>
      <c r="I138" s="13">
        <f>162500.04</f>
        <v>162500.04</v>
      </c>
    </row>
    <row r="139" spans="1:9" ht="21" customHeight="1" x14ac:dyDescent="0.3">
      <c r="A139" s="45"/>
      <c r="B139" s="43"/>
      <c r="C139" s="18"/>
      <c r="D139" s="11">
        <v>2020</v>
      </c>
      <c r="E139" s="9">
        <f t="shared" si="29"/>
        <v>0</v>
      </c>
      <c r="F139" s="13">
        <v>0</v>
      </c>
      <c r="G139" s="13">
        <v>0</v>
      </c>
      <c r="H139" s="13">
        <v>0</v>
      </c>
      <c r="I139" s="13">
        <v>0</v>
      </c>
    </row>
    <row r="140" spans="1:9" ht="16.5" customHeight="1" x14ac:dyDescent="0.3">
      <c r="A140" s="45"/>
      <c r="B140" s="43"/>
      <c r="C140" s="18"/>
      <c r="D140" s="11">
        <v>2021</v>
      </c>
      <c r="E140" s="9">
        <f t="shared" si="29"/>
        <v>0</v>
      </c>
      <c r="F140" s="13">
        <v>0</v>
      </c>
      <c r="G140" s="13">
        <v>0</v>
      </c>
      <c r="H140" s="13">
        <v>0</v>
      </c>
      <c r="I140" s="13">
        <v>0</v>
      </c>
    </row>
    <row r="141" spans="1:9" ht="18.75" customHeight="1" x14ac:dyDescent="0.3">
      <c r="A141" s="45"/>
      <c r="B141" s="43"/>
      <c r="C141" s="18"/>
      <c r="D141" s="11">
        <v>2022</v>
      </c>
      <c r="E141" s="9">
        <f t="shared" si="29"/>
        <v>0</v>
      </c>
      <c r="F141" s="13">
        <v>0</v>
      </c>
      <c r="G141" s="13">
        <v>0</v>
      </c>
      <c r="H141" s="13">
        <v>0</v>
      </c>
      <c r="I141" s="13">
        <v>0</v>
      </c>
    </row>
    <row r="142" spans="1:9" ht="21" customHeight="1" x14ac:dyDescent="0.3">
      <c r="A142" s="45"/>
      <c r="B142" s="43"/>
      <c r="C142" s="18"/>
      <c r="D142" s="11">
        <v>2023</v>
      </c>
      <c r="E142" s="9">
        <f t="shared" si="29"/>
        <v>0</v>
      </c>
      <c r="F142" s="13">
        <v>0</v>
      </c>
      <c r="G142" s="13">
        <v>0</v>
      </c>
      <c r="H142" s="13">
        <v>0</v>
      </c>
      <c r="I142" s="13">
        <v>0</v>
      </c>
    </row>
    <row r="143" spans="1:9" ht="16.5" customHeight="1" x14ac:dyDescent="0.3">
      <c r="A143" s="45"/>
      <c r="B143" s="43"/>
      <c r="C143" s="18"/>
      <c r="D143" s="11">
        <v>2024</v>
      </c>
      <c r="E143" s="9">
        <f t="shared" si="29"/>
        <v>0</v>
      </c>
      <c r="F143" s="13">
        <v>0</v>
      </c>
      <c r="G143" s="13">
        <v>0</v>
      </c>
      <c r="H143" s="13">
        <v>0</v>
      </c>
      <c r="I143" s="13">
        <v>0</v>
      </c>
    </row>
    <row r="144" spans="1:9" ht="23.25" customHeight="1" x14ac:dyDescent="0.3">
      <c r="A144" s="45"/>
      <c r="B144" s="43"/>
      <c r="C144" s="18"/>
      <c r="D144" s="11">
        <v>2025</v>
      </c>
      <c r="E144" s="9">
        <f t="shared" si="29"/>
        <v>0</v>
      </c>
      <c r="F144" s="13">
        <v>0</v>
      </c>
      <c r="G144" s="13">
        <v>0</v>
      </c>
      <c r="H144" s="13">
        <v>0</v>
      </c>
      <c r="I144" s="13">
        <v>0</v>
      </c>
    </row>
    <row r="145" spans="1:9" ht="30" customHeight="1" x14ac:dyDescent="0.3">
      <c r="A145" s="45"/>
      <c r="B145" s="43"/>
      <c r="C145" s="18"/>
      <c r="D145" s="11">
        <v>2026</v>
      </c>
      <c r="E145" s="9">
        <f t="shared" si="29"/>
        <v>0</v>
      </c>
      <c r="F145" s="13">
        <v>0</v>
      </c>
      <c r="G145" s="13">
        <v>0</v>
      </c>
      <c r="H145" s="13">
        <v>0</v>
      </c>
      <c r="I145" s="13">
        <v>0</v>
      </c>
    </row>
    <row r="146" spans="1:9" ht="27" customHeight="1" x14ac:dyDescent="0.3">
      <c r="A146" s="45"/>
      <c r="B146" s="43"/>
      <c r="C146" s="18" t="s">
        <v>40</v>
      </c>
      <c r="D146" s="8" t="s">
        <v>8</v>
      </c>
      <c r="E146" s="9">
        <f t="shared" ref="E146:E152" si="30">F146+G146+I146</f>
        <v>943534.69</v>
      </c>
      <c r="F146" s="10">
        <f>SUM(F147:F152)</f>
        <v>0</v>
      </c>
      <c r="G146" s="10">
        <f t="shared" ref="G146:I146" si="31">SUM(G147:G152)</f>
        <v>849181.22</v>
      </c>
      <c r="H146" s="10">
        <f t="shared" si="31"/>
        <v>0</v>
      </c>
      <c r="I146" s="10">
        <f t="shared" si="31"/>
        <v>94353.47</v>
      </c>
    </row>
    <row r="147" spans="1:9" ht="27" customHeight="1" x14ac:dyDescent="0.3">
      <c r="A147" s="45"/>
      <c r="B147" s="43"/>
      <c r="C147" s="18"/>
      <c r="D147" s="11">
        <v>2019</v>
      </c>
      <c r="E147" s="12">
        <f t="shared" si="30"/>
        <v>0</v>
      </c>
      <c r="F147" s="13">
        <v>0</v>
      </c>
      <c r="G147" s="13">
        <v>0</v>
      </c>
      <c r="H147" s="13">
        <v>0</v>
      </c>
      <c r="I147" s="13">
        <v>0</v>
      </c>
    </row>
    <row r="148" spans="1:9" ht="23.25" customHeight="1" x14ac:dyDescent="0.3">
      <c r="A148" s="45"/>
      <c r="B148" s="43"/>
      <c r="C148" s="18"/>
      <c r="D148" s="11">
        <v>2020</v>
      </c>
      <c r="E148" s="12">
        <f t="shared" si="30"/>
        <v>0</v>
      </c>
      <c r="F148" s="13">
        <v>0</v>
      </c>
      <c r="G148" s="13">
        <v>0</v>
      </c>
      <c r="H148" s="13">
        <v>0</v>
      </c>
      <c r="I148" s="13">
        <v>0</v>
      </c>
    </row>
    <row r="149" spans="1:9" ht="18.75" customHeight="1" x14ac:dyDescent="0.3">
      <c r="A149" s="45"/>
      <c r="B149" s="43"/>
      <c r="C149" s="18"/>
      <c r="D149" s="11">
        <v>2021</v>
      </c>
      <c r="E149" s="12">
        <f>F149+G149+I149</f>
        <v>943534.69</v>
      </c>
      <c r="F149" s="13">
        <v>0</v>
      </c>
      <c r="G149" s="13">
        <v>849181.22</v>
      </c>
      <c r="H149" s="13">
        <v>0</v>
      </c>
      <c r="I149" s="13">
        <v>94353.47</v>
      </c>
    </row>
    <row r="150" spans="1:9" ht="19.5" customHeight="1" x14ac:dyDescent="0.3">
      <c r="A150" s="45"/>
      <c r="B150" s="43"/>
      <c r="C150" s="18"/>
      <c r="D150" s="11">
        <v>2022</v>
      </c>
      <c r="E150" s="12">
        <f t="shared" si="30"/>
        <v>0</v>
      </c>
      <c r="F150" s="13">
        <v>0</v>
      </c>
      <c r="G150" s="13">
        <v>0</v>
      </c>
      <c r="H150" s="13">
        <v>0</v>
      </c>
      <c r="I150" s="13">
        <v>0</v>
      </c>
    </row>
    <row r="151" spans="1:9" ht="21" customHeight="1" x14ac:dyDescent="0.3">
      <c r="A151" s="45"/>
      <c r="B151" s="43"/>
      <c r="C151" s="18"/>
      <c r="D151" s="11">
        <v>2023</v>
      </c>
      <c r="E151" s="12">
        <f t="shared" si="30"/>
        <v>0</v>
      </c>
      <c r="F151" s="13">
        <v>0</v>
      </c>
      <c r="G151" s="13">
        <v>0</v>
      </c>
      <c r="H151" s="13">
        <v>0</v>
      </c>
      <c r="I151" s="13">
        <v>0</v>
      </c>
    </row>
    <row r="152" spans="1:9" ht="18.75" customHeight="1" x14ac:dyDescent="0.3">
      <c r="A152" s="45"/>
      <c r="B152" s="43"/>
      <c r="C152" s="18"/>
      <c r="D152" s="11">
        <v>2024</v>
      </c>
      <c r="E152" s="12">
        <f t="shared" si="30"/>
        <v>0</v>
      </c>
      <c r="F152" s="13">
        <v>0</v>
      </c>
      <c r="G152" s="13">
        <v>0</v>
      </c>
      <c r="H152" s="13">
        <v>0</v>
      </c>
      <c r="I152" s="13">
        <v>0</v>
      </c>
    </row>
    <row r="153" spans="1:9" ht="21" customHeight="1" x14ac:dyDescent="0.3">
      <c r="A153" s="45"/>
      <c r="B153" s="43"/>
      <c r="C153" s="18"/>
      <c r="D153" s="11">
        <v>2025</v>
      </c>
      <c r="E153" s="12">
        <f>F153+G153+I153</f>
        <v>0</v>
      </c>
      <c r="F153" s="13">
        <v>0</v>
      </c>
      <c r="G153" s="13">
        <v>0</v>
      </c>
      <c r="H153" s="13">
        <v>0</v>
      </c>
      <c r="I153" s="13">
        <v>0</v>
      </c>
    </row>
    <row r="154" spans="1:9" ht="18.75" customHeight="1" x14ac:dyDescent="0.3">
      <c r="A154" s="45"/>
      <c r="B154" s="43"/>
      <c r="C154" s="18"/>
      <c r="D154" s="11">
        <v>2026</v>
      </c>
      <c r="E154" s="12">
        <f>F154+G154+I154</f>
        <v>0</v>
      </c>
      <c r="F154" s="13">
        <v>0</v>
      </c>
      <c r="G154" s="13">
        <v>0</v>
      </c>
      <c r="H154" s="13">
        <v>0</v>
      </c>
      <c r="I154" s="13">
        <v>0</v>
      </c>
    </row>
    <row r="155" spans="1:9" ht="27" customHeight="1" x14ac:dyDescent="0.3">
      <c r="A155" s="45"/>
      <c r="B155" s="43"/>
      <c r="C155" s="18" t="s">
        <v>41</v>
      </c>
      <c r="D155" s="8" t="s">
        <v>8</v>
      </c>
      <c r="E155" s="9">
        <f>F155+G155+I155+H155</f>
        <v>2000000</v>
      </c>
      <c r="F155" s="10">
        <f>SUM(F156:F161)</f>
        <v>0</v>
      </c>
      <c r="G155" s="10">
        <f t="shared" ref="G155:I155" si="32">SUM(G156:G161)</f>
        <v>1780000</v>
      </c>
      <c r="H155" s="10">
        <f t="shared" si="32"/>
        <v>200000</v>
      </c>
      <c r="I155" s="10">
        <f t="shared" si="32"/>
        <v>20000</v>
      </c>
    </row>
    <row r="156" spans="1:9" ht="30" customHeight="1" x14ac:dyDescent="0.3">
      <c r="A156" s="45"/>
      <c r="B156" s="43"/>
      <c r="C156" s="18"/>
      <c r="D156" s="11">
        <v>2019</v>
      </c>
      <c r="E156" s="9">
        <f t="shared" ref="E156:E163" si="33">F156+G156+I156+H156</f>
        <v>0</v>
      </c>
      <c r="F156" s="13">
        <v>0</v>
      </c>
      <c r="G156" s="13">
        <v>0</v>
      </c>
      <c r="H156" s="13">
        <v>0</v>
      </c>
      <c r="I156" s="13">
        <v>0</v>
      </c>
    </row>
    <row r="157" spans="1:9" ht="21.75" customHeight="1" x14ac:dyDescent="0.3">
      <c r="A157" s="45"/>
      <c r="B157" s="43"/>
      <c r="C157" s="18"/>
      <c r="D157" s="11">
        <v>2020</v>
      </c>
      <c r="E157" s="9">
        <f t="shared" si="33"/>
        <v>0</v>
      </c>
      <c r="F157" s="13">
        <v>0</v>
      </c>
      <c r="G157" s="13">
        <v>0</v>
      </c>
      <c r="H157" s="13">
        <v>0</v>
      </c>
      <c r="I157" s="13">
        <v>0</v>
      </c>
    </row>
    <row r="158" spans="1:9" ht="22.5" customHeight="1" x14ac:dyDescent="0.3">
      <c r="A158" s="45"/>
      <c r="B158" s="43"/>
      <c r="C158" s="18"/>
      <c r="D158" s="11">
        <v>2021</v>
      </c>
      <c r="E158" s="9">
        <f t="shared" si="33"/>
        <v>0</v>
      </c>
      <c r="F158" s="13">
        <v>0</v>
      </c>
      <c r="G158" s="13">
        <v>0</v>
      </c>
      <c r="H158" s="13">
        <v>0</v>
      </c>
      <c r="I158" s="13">
        <v>0</v>
      </c>
    </row>
    <row r="159" spans="1:9" ht="30" customHeight="1" x14ac:dyDescent="0.3">
      <c r="A159" s="45"/>
      <c r="B159" s="43"/>
      <c r="C159" s="18"/>
      <c r="D159" s="11">
        <v>2022</v>
      </c>
      <c r="E159" s="9">
        <f t="shared" si="33"/>
        <v>0</v>
      </c>
      <c r="F159" s="13">
        <v>0</v>
      </c>
      <c r="G159" s="13">
        <v>0</v>
      </c>
      <c r="H159" s="13">
        <v>0</v>
      </c>
      <c r="I159" s="13">
        <v>0</v>
      </c>
    </row>
    <row r="160" spans="1:9" ht="41.25" customHeight="1" x14ac:dyDescent="0.3">
      <c r="A160" s="45"/>
      <c r="B160" s="43"/>
      <c r="C160" s="18"/>
      <c r="D160" s="11">
        <v>2023</v>
      </c>
      <c r="E160" s="9">
        <f t="shared" si="33"/>
        <v>2000000</v>
      </c>
      <c r="F160" s="13">
        <v>0</v>
      </c>
      <c r="G160" s="13">
        <v>1780000</v>
      </c>
      <c r="H160" s="13">
        <v>200000</v>
      </c>
      <c r="I160" s="13">
        <v>20000</v>
      </c>
    </row>
    <row r="161" spans="1:9" ht="27" customHeight="1" x14ac:dyDescent="0.3">
      <c r="A161" s="45"/>
      <c r="B161" s="43"/>
      <c r="C161" s="18"/>
      <c r="D161" s="11">
        <v>2024</v>
      </c>
      <c r="E161" s="9">
        <f t="shared" si="33"/>
        <v>0</v>
      </c>
      <c r="F161" s="13">
        <v>0</v>
      </c>
      <c r="G161" s="13">
        <v>0</v>
      </c>
      <c r="H161" s="13">
        <v>0</v>
      </c>
      <c r="I161" s="13">
        <v>0</v>
      </c>
    </row>
    <row r="162" spans="1:9" ht="48.75" customHeight="1" x14ac:dyDescent="0.3">
      <c r="A162" s="45"/>
      <c r="B162" s="43"/>
      <c r="C162" s="18"/>
      <c r="D162" s="11">
        <v>2025</v>
      </c>
      <c r="E162" s="9">
        <f t="shared" si="33"/>
        <v>0</v>
      </c>
      <c r="F162" s="13">
        <v>0</v>
      </c>
      <c r="G162" s="13">
        <v>0</v>
      </c>
      <c r="H162" s="13">
        <v>0</v>
      </c>
      <c r="I162" s="13">
        <v>0</v>
      </c>
    </row>
    <row r="163" spans="1:9" ht="48.75" customHeight="1" x14ac:dyDescent="0.3">
      <c r="A163" s="45"/>
      <c r="B163" s="43"/>
      <c r="C163" s="18"/>
      <c r="D163" s="11">
        <v>2026</v>
      </c>
      <c r="E163" s="9">
        <f t="shared" si="33"/>
        <v>0</v>
      </c>
      <c r="F163" s="13">
        <v>0</v>
      </c>
      <c r="G163" s="13">
        <v>0</v>
      </c>
      <c r="H163" s="13">
        <v>0</v>
      </c>
      <c r="I163" s="13">
        <v>0</v>
      </c>
    </row>
    <row r="164" spans="1:9" ht="27" customHeight="1" x14ac:dyDescent="0.3">
      <c r="A164" s="45"/>
      <c r="B164" s="43"/>
      <c r="C164" s="18" t="s">
        <v>42</v>
      </c>
      <c r="D164" s="8" t="s">
        <v>8</v>
      </c>
      <c r="E164" s="9">
        <f>F164+G164+I164+H164</f>
        <v>1924900</v>
      </c>
      <c r="F164" s="10">
        <f>SUM(F165:F170)</f>
        <v>0</v>
      </c>
      <c r="G164" s="10">
        <f t="shared" ref="G164:I164" si="34">SUM(G165:G170)</f>
        <v>1713161</v>
      </c>
      <c r="H164" s="10">
        <f t="shared" si="34"/>
        <v>200000</v>
      </c>
      <c r="I164" s="10">
        <f t="shared" si="34"/>
        <v>11739</v>
      </c>
    </row>
    <row r="165" spans="1:9" ht="21" customHeight="1" x14ac:dyDescent="0.3">
      <c r="A165" s="45"/>
      <c r="B165" s="43"/>
      <c r="C165" s="18"/>
      <c r="D165" s="11">
        <v>2019</v>
      </c>
      <c r="E165" s="9">
        <f t="shared" ref="E165:E172" si="35">F165+G165+I165+H165</f>
        <v>0</v>
      </c>
      <c r="F165" s="13">
        <v>0</v>
      </c>
      <c r="G165" s="13">
        <v>0</v>
      </c>
      <c r="H165" s="13">
        <v>0</v>
      </c>
      <c r="I165" s="13">
        <v>0</v>
      </c>
    </row>
    <row r="166" spans="1:9" ht="21.75" customHeight="1" x14ac:dyDescent="0.3">
      <c r="A166" s="45"/>
      <c r="B166" s="43"/>
      <c r="C166" s="18"/>
      <c r="D166" s="11">
        <v>2020</v>
      </c>
      <c r="E166" s="9">
        <f t="shared" si="35"/>
        <v>0</v>
      </c>
      <c r="F166" s="13">
        <v>0</v>
      </c>
      <c r="G166" s="13">
        <v>0</v>
      </c>
      <c r="H166" s="13">
        <v>0</v>
      </c>
      <c r="I166" s="13">
        <v>0</v>
      </c>
    </row>
    <row r="167" spans="1:9" ht="27" customHeight="1" x14ac:dyDescent="0.3">
      <c r="A167" s="45"/>
      <c r="B167" s="43"/>
      <c r="C167" s="18"/>
      <c r="D167" s="11">
        <v>2021</v>
      </c>
      <c r="E167" s="9">
        <f t="shared" si="35"/>
        <v>0</v>
      </c>
      <c r="F167" s="13">
        <v>0</v>
      </c>
      <c r="G167" s="13">
        <v>0</v>
      </c>
      <c r="H167" s="13">
        <v>0</v>
      </c>
      <c r="I167" s="13">
        <v>0</v>
      </c>
    </row>
    <row r="168" spans="1:9" ht="27" customHeight="1" x14ac:dyDescent="0.3">
      <c r="A168" s="45"/>
      <c r="B168" s="43"/>
      <c r="C168" s="18"/>
      <c r="D168" s="11">
        <v>2022</v>
      </c>
      <c r="E168" s="9">
        <f t="shared" si="35"/>
        <v>0</v>
      </c>
      <c r="F168" s="13">
        <v>0</v>
      </c>
      <c r="G168" s="13">
        <v>0</v>
      </c>
      <c r="H168" s="13">
        <v>0</v>
      </c>
      <c r="I168" s="13">
        <v>0</v>
      </c>
    </row>
    <row r="169" spans="1:9" ht="27" customHeight="1" x14ac:dyDescent="0.3">
      <c r="A169" s="45"/>
      <c r="B169" s="43"/>
      <c r="C169" s="18"/>
      <c r="D169" s="11">
        <v>2023</v>
      </c>
      <c r="E169" s="9">
        <f t="shared" si="35"/>
        <v>1924900</v>
      </c>
      <c r="F169" s="13">
        <v>0</v>
      </c>
      <c r="G169" s="13">
        <v>1713161</v>
      </c>
      <c r="H169" s="13">
        <v>200000</v>
      </c>
      <c r="I169" s="13">
        <v>11739</v>
      </c>
    </row>
    <row r="170" spans="1:9" ht="19.5" customHeight="1" x14ac:dyDescent="0.3">
      <c r="A170" s="45"/>
      <c r="B170" s="43"/>
      <c r="C170" s="18"/>
      <c r="D170" s="11">
        <v>2024</v>
      </c>
      <c r="E170" s="9">
        <f t="shared" si="35"/>
        <v>0</v>
      </c>
      <c r="F170" s="13">
        <v>0</v>
      </c>
      <c r="G170" s="13">
        <v>0</v>
      </c>
      <c r="H170" s="13">
        <v>0</v>
      </c>
      <c r="I170" s="13">
        <v>0</v>
      </c>
    </row>
    <row r="171" spans="1:9" ht="16.5" customHeight="1" x14ac:dyDescent="0.3">
      <c r="A171" s="45"/>
      <c r="B171" s="43"/>
      <c r="C171" s="18"/>
      <c r="D171" s="11">
        <v>2025</v>
      </c>
      <c r="E171" s="9">
        <f t="shared" si="35"/>
        <v>0</v>
      </c>
      <c r="F171" s="13">
        <v>0</v>
      </c>
      <c r="G171" s="13">
        <v>0</v>
      </c>
      <c r="H171" s="13">
        <v>0</v>
      </c>
      <c r="I171" s="13">
        <v>0</v>
      </c>
    </row>
    <row r="172" spans="1:9" ht="27" customHeight="1" x14ac:dyDescent="0.3">
      <c r="A172" s="45"/>
      <c r="B172" s="43"/>
      <c r="C172" s="18"/>
      <c r="D172" s="11">
        <v>2026</v>
      </c>
      <c r="E172" s="9">
        <f t="shared" si="35"/>
        <v>0</v>
      </c>
      <c r="F172" s="13">
        <v>0</v>
      </c>
      <c r="G172" s="13">
        <v>0</v>
      </c>
      <c r="H172" s="13">
        <v>0</v>
      </c>
      <c r="I172" s="13">
        <v>0</v>
      </c>
    </row>
    <row r="173" spans="1:9" ht="27" customHeight="1" x14ac:dyDescent="0.3">
      <c r="A173" s="45"/>
      <c r="B173" s="43"/>
      <c r="C173" s="18" t="s">
        <v>46</v>
      </c>
      <c r="D173" s="8" t="s">
        <v>8</v>
      </c>
      <c r="E173" s="9">
        <f>F173+G173+I173+H173</f>
        <v>2000000</v>
      </c>
      <c r="F173" s="10">
        <f>SUM(F174:F179)</f>
        <v>0</v>
      </c>
      <c r="G173" s="10">
        <f t="shared" ref="G173:I173" si="36">SUM(G174:G179)</f>
        <v>1780000</v>
      </c>
      <c r="H173" s="10">
        <f t="shared" si="36"/>
        <v>200000</v>
      </c>
      <c r="I173" s="10">
        <f t="shared" si="36"/>
        <v>20000</v>
      </c>
    </row>
    <row r="174" spans="1:9" ht="27" customHeight="1" x14ac:dyDescent="0.3">
      <c r="A174" s="45"/>
      <c r="B174" s="43"/>
      <c r="C174" s="18"/>
      <c r="D174" s="11">
        <v>2019</v>
      </c>
      <c r="E174" s="9">
        <f t="shared" ref="E174:E181" si="37">F174+G174+I174+H174</f>
        <v>0</v>
      </c>
      <c r="F174" s="13">
        <v>0</v>
      </c>
      <c r="G174" s="13">
        <v>0</v>
      </c>
      <c r="H174" s="13">
        <v>0</v>
      </c>
      <c r="I174" s="13">
        <v>0</v>
      </c>
    </row>
    <row r="175" spans="1:9" ht="27" customHeight="1" x14ac:dyDescent="0.3">
      <c r="A175" s="45"/>
      <c r="B175" s="43"/>
      <c r="C175" s="18"/>
      <c r="D175" s="11">
        <v>2020</v>
      </c>
      <c r="E175" s="9">
        <f t="shared" si="37"/>
        <v>0</v>
      </c>
      <c r="F175" s="13">
        <v>0</v>
      </c>
      <c r="G175" s="13">
        <v>0</v>
      </c>
      <c r="H175" s="13">
        <v>0</v>
      </c>
      <c r="I175" s="13">
        <v>0</v>
      </c>
    </row>
    <row r="176" spans="1:9" ht="27" customHeight="1" x14ac:dyDescent="0.3">
      <c r="A176" s="45"/>
      <c r="B176" s="43"/>
      <c r="C176" s="18"/>
      <c r="D176" s="11">
        <v>2021</v>
      </c>
      <c r="E176" s="9">
        <f t="shared" si="37"/>
        <v>0</v>
      </c>
      <c r="F176" s="13">
        <v>0</v>
      </c>
      <c r="G176" s="13">
        <v>0</v>
      </c>
      <c r="H176" s="13">
        <v>0</v>
      </c>
      <c r="I176" s="13">
        <v>0</v>
      </c>
    </row>
    <row r="177" spans="1:9" ht="27" customHeight="1" x14ac:dyDescent="0.3">
      <c r="A177" s="45"/>
      <c r="B177" s="43"/>
      <c r="C177" s="18"/>
      <c r="D177" s="11">
        <v>2022</v>
      </c>
      <c r="E177" s="9">
        <f t="shared" si="37"/>
        <v>0</v>
      </c>
      <c r="F177" s="13">
        <v>0</v>
      </c>
      <c r="G177" s="13">
        <v>0</v>
      </c>
      <c r="H177" s="13">
        <v>0</v>
      </c>
      <c r="I177" s="13">
        <v>0</v>
      </c>
    </row>
    <row r="178" spans="1:9" ht="27" customHeight="1" x14ac:dyDescent="0.3">
      <c r="A178" s="45"/>
      <c r="B178" s="43"/>
      <c r="C178" s="18"/>
      <c r="D178" s="11">
        <v>2023</v>
      </c>
      <c r="E178" s="9">
        <f t="shared" si="37"/>
        <v>0</v>
      </c>
      <c r="F178" s="13">
        <v>0</v>
      </c>
      <c r="G178" s="13">
        <v>0</v>
      </c>
      <c r="H178" s="13">
        <v>0</v>
      </c>
      <c r="I178" s="13">
        <v>0</v>
      </c>
    </row>
    <row r="179" spans="1:9" ht="27" customHeight="1" x14ac:dyDescent="0.3">
      <c r="A179" s="45"/>
      <c r="B179" s="43"/>
      <c r="C179" s="18"/>
      <c r="D179" s="11">
        <v>2024</v>
      </c>
      <c r="E179" s="9">
        <f t="shared" si="37"/>
        <v>2000000</v>
      </c>
      <c r="F179" s="13">
        <v>0</v>
      </c>
      <c r="G179" s="13">
        <v>1780000</v>
      </c>
      <c r="H179" s="13">
        <v>200000</v>
      </c>
      <c r="I179" s="13">
        <v>20000</v>
      </c>
    </row>
    <row r="180" spans="1:9" ht="27" customHeight="1" x14ac:dyDescent="0.3">
      <c r="A180" s="45"/>
      <c r="B180" s="43"/>
      <c r="C180" s="18"/>
      <c r="D180" s="11">
        <v>2025</v>
      </c>
      <c r="E180" s="9">
        <f t="shared" si="37"/>
        <v>0</v>
      </c>
      <c r="F180" s="13">
        <v>0</v>
      </c>
      <c r="G180" s="13">
        <v>0</v>
      </c>
      <c r="H180" s="13">
        <v>0</v>
      </c>
      <c r="I180" s="13">
        <v>0</v>
      </c>
    </row>
    <row r="181" spans="1:9" ht="27" customHeight="1" x14ac:dyDescent="0.3">
      <c r="A181" s="45"/>
      <c r="B181" s="43"/>
      <c r="C181" s="18"/>
      <c r="D181" s="11">
        <v>2026</v>
      </c>
      <c r="E181" s="9">
        <f t="shared" si="37"/>
        <v>0</v>
      </c>
      <c r="F181" s="13">
        <v>0</v>
      </c>
      <c r="G181" s="13">
        <v>0</v>
      </c>
      <c r="H181" s="13">
        <v>0</v>
      </c>
      <c r="I181" s="13">
        <v>0</v>
      </c>
    </row>
    <row r="182" spans="1:9" ht="27" customHeight="1" x14ac:dyDescent="0.3">
      <c r="A182" s="45"/>
      <c r="B182" s="43"/>
      <c r="C182" s="18" t="s">
        <v>47</v>
      </c>
      <c r="D182" s="8" t="s">
        <v>8</v>
      </c>
      <c r="E182" s="9">
        <f>F182+G182+I182+H182</f>
        <v>2350800</v>
      </c>
      <c r="F182" s="10">
        <f>SUM(F183:F188)</f>
        <v>0</v>
      </c>
      <c r="G182" s="10">
        <f t="shared" ref="G182:I182" si="38">SUM(G183:G188)</f>
        <v>1997800</v>
      </c>
      <c r="H182" s="10">
        <f t="shared" si="38"/>
        <v>353000</v>
      </c>
      <c r="I182" s="10">
        <f t="shared" si="38"/>
        <v>0</v>
      </c>
    </row>
    <row r="183" spans="1:9" ht="27" customHeight="1" x14ac:dyDescent="0.3">
      <c r="A183" s="45"/>
      <c r="B183" s="43"/>
      <c r="C183" s="18"/>
      <c r="D183" s="11">
        <v>2019</v>
      </c>
      <c r="E183" s="9">
        <f t="shared" ref="E183:E190" si="39">F183+G183+I183+H183</f>
        <v>0</v>
      </c>
      <c r="F183" s="13">
        <v>0</v>
      </c>
      <c r="G183" s="13">
        <v>0</v>
      </c>
      <c r="H183" s="13">
        <v>0</v>
      </c>
      <c r="I183" s="13">
        <v>0</v>
      </c>
    </row>
    <row r="184" spans="1:9" ht="27" customHeight="1" x14ac:dyDescent="0.3">
      <c r="A184" s="45"/>
      <c r="B184" s="43"/>
      <c r="C184" s="18"/>
      <c r="D184" s="11">
        <v>2020</v>
      </c>
      <c r="E184" s="9">
        <f t="shared" si="39"/>
        <v>0</v>
      </c>
      <c r="F184" s="13">
        <v>0</v>
      </c>
      <c r="G184" s="13">
        <v>0</v>
      </c>
      <c r="H184" s="13">
        <v>0</v>
      </c>
      <c r="I184" s="13">
        <v>0</v>
      </c>
    </row>
    <row r="185" spans="1:9" ht="27" customHeight="1" x14ac:dyDescent="0.3">
      <c r="A185" s="45"/>
      <c r="B185" s="43"/>
      <c r="C185" s="18"/>
      <c r="D185" s="11">
        <v>2021</v>
      </c>
      <c r="E185" s="9">
        <f t="shared" si="39"/>
        <v>0</v>
      </c>
      <c r="F185" s="13">
        <v>0</v>
      </c>
      <c r="G185" s="13">
        <v>0</v>
      </c>
      <c r="H185" s="13">
        <v>0</v>
      </c>
      <c r="I185" s="13">
        <v>0</v>
      </c>
    </row>
    <row r="186" spans="1:9" ht="27" customHeight="1" x14ac:dyDescent="0.3">
      <c r="A186" s="45"/>
      <c r="B186" s="43"/>
      <c r="C186" s="18"/>
      <c r="D186" s="11">
        <v>2022</v>
      </c>
      <c r="E186" s="9">
        <f t="shared" si="39"/>
        <v>0</v>
      </c>
      <c r="F186" s="13">
        <v>0</v>
      </c>
      <c r="G186" s="13">
        <v>0</v>
      </c>
      <c r="H186" s="13">
        <v>0</v>
      </c>
      <c r="I186" s="13">
        <v>0</v>
      </c>
    </row>
    <row r="187" spans="1:9" ht="27" customHeight="1" x14ac:dyDescent="0.3">
      <c r="A187" s="45"/>
      <c r="B187" s="43"/>
      <c r="C187" s="18"/>
      <c r="D187" s="11">
        <v>2023</v>
      </c>
      <c r="E187" s="9">
        <f t="shared" si="39"/>
        <v>0</v>
      </c>
      <c r="F187" s="13">
        <v>0</v>
      </c>
      <c r="G187" s="13">
        <v>0</v>
      </c>
      <c r="H187" s="13">
        <v>0</v>
      </c>
      <c r="I187" s="13">
        <v>0</v>
      </c>
    </row>
    <row r="188" spans="1:9" ht="27" customHeight="1" x14ac:dyDescent="0.3">
      <c r="A188" s="45"/>
      <c r="B188" s="43"/>
      <c r="C188" s="18"/>
      <c r="D188" s="11">
        <v>2024</v>
      </c>
      <c r="E188" s="9">
        <f t="shared" si="39"/>
        <v>2350800</v>
      </c>
      <c r="F188" s="13">
        <v>0</v>
      </c>
      <c r="G188" s="13">
        <v>1997800</v>
      </c>
      <c r="H188" s="13">
        <v>353000</v>
      </c>
      <c r="I188" s="13">
        <v>0</v>
      </c>
    </row>
    <row r="189" spans="1:9" ht="27" customHeight="1" x14ac:dyDescent="0.3">
      <c r="A189" s="45"/>
      <c r="B189" s="43"/>
      <c r="C189" s="18"/>
      <c r="D189" s="11">
        <v>2025</v>
      </c>
      <c r="E189" s="9">
        <f t="shared" si="39"/>
        <v>0</v>
      </c>
      <c r="F189" s="13">
        <v>0</v>
      </c>
      <c r="G189" s="13">
        <v>0</v>
      </c>
      <c r="H189" s="13">
        <v>0</v>
      </c>
      <c r="I189" s="13">
        <v>0</v>
      </c>
    </row>
    <row r="190" spans="1:9" ht="27" customHeight="1" x14ac:dyDescent="0.3">
      <c r="A190" s="45"/>
      <c r="B190" s="44"/>
      <c r="C190" s="18"/>
      <c r="D190" s="11">
        <v>2026</v>
      </c>
      <c r="E190" s="9">
        <f t="shared" si="39"/>
        <v>0</v>
      </c>
      <c r="F190" s="13">
        <v>0</v>
      </c>
      <c r="G190" s="13">
        <v>0</v>
      </c>
      <c r="H190" s="13">
        <v>0</v>
      </c>
      <c r="I190" s="13">
        <v>0</v>
      </c>
    </row>
    <row r="191" spans="1:9" x14ac:dyDescent="0.3">
      <c r="A191" s="33" t="s">
        <v>9</v>
      </c>
      <c r="B191" s="34"/>
      <c r="C191" s="35"/>
      <c r="D191" s="8" t="s">
        <v>8</v>
      </c>
      <c r="E191" s="9">
        <f>F191+G191+I191+H191</f>
        <v>11655515.330000002</v>
      </c>
      <c r="F191" s="10">
        <f>F129+F138</f>
        <v>0</v>
      </c>
      <c r="G191" s="10">
        <f>SUM(G192:G199)</f>
        <v>9517588.370000001</v>
      </c>
      <c r="H191" s="10">
        <f>SUM(H192:H199)</f>
        <v>1759975</v>
      </c>
      <c r="I191" s="10">
        <f>SUM(I192:I199)</f>
        <v>377951.95999999996</v>
      </c>
    </row>
    <row r="192" spans="1:9" x14ac:dyDescent="0.3">
      <c r="A192" s="36"/>
      <c r="B192" s="37"/>
      <c r="C192" s="38"/>
      <c r="D192" s="11">
        <v>2019</v>
      </c>
      <c r="E192" s="9">
        <f t="shared" ref="E192:E217" si="40">F192+G192+I192+H192</f>
        <v>2436280.6399999997</v>
      </c>
      <c r="F192" s="13">
        <f t="shared" ref="F192:I193" si="41">F129+F138</f>
        <v>0</v>
      </c>
      <c r="G192" s="13">
        <f t="shared" si="41"/>
        <v>1397446.15</v>
      </c>
      <c r="H192" s="13">
        <f t="shared" si="41"/>
        <v>806975</v>
      </c>
      <c r="I192" s="13">
        <f t="shared" si="41"/>
        <v>231859.49</v>
      </c>
    </row>
    <row r="193" spans="1:9" x14ac:dyDescent="0.3">
      <c r="A193" s="36"/>
      <c r="B193" s="37"/>
      <c r="C193" s="38"/>
      <c r="D193" s="11">
        <v>2020</v>
      </c>
      <c r="E193" s="9">
        <f t="shared" si="40"/>
        <v>0</v>
      </c>
      <c r="F193" s="13">
        <f t="shared" si="41"/>
        <v>0</v>
      </c>
      <c r="G193" s="13">
        <f t="shared" si="41"/>
        <v>0</v>
      </c>
      <c r="H193" s="13">
        <f t="shared" si="41"/>
        <v>0</v>
      </c>
      <c r="I193" s="13">
        <f t="shared" si="41"/>
        <v>0</v>
      </c>
    </row>
    <row r="194" spans="1:9" x14ac:dyDescent="0.3">
      <c r="A194" s="36"/>
      <c r="B194" s="37"/>
      <c r="C194" s="38"/>
      <c r="D194" s="11">
        <v>2021</v>
      </c>
      <c r="E194" s="9">
        <f t="shared" si="40"/>
        <v>943534.69</v>
      </c>
      <c r="F194" s="13">
        <f>F131+F149</f>
        <v>0</v>
      </c>
      <c r="G194" s="13">
        <f>G131+G149+G140</f>
        <v>849181.22</v>
      </c>
      <c r="H194" s="13">
        <f>H131+H149+H140</f>
        <v>0</v>
      </c>
      <c r="I194" s="13">
        <f>I131+I149</f>
        <v>94353.47</v>
      </c>
    </row>
    <row r="195" spans="1:9" x14ac:dyDescent="0.3">
      <c r="A195" s="36"/>
      <c r="B195" s="37"/>
      <c r="C195" s="38"/>
      <c r="D195" s="11">
        <v>2022</v>
      </c>
      <c r="E195" s="9">
        <f t="shared" si="40"/>
        <v>0</v>
      </c>
      <c r="F195" s="13">
        <f>F132+F141</f>
        <v>0</v>
      </c>
      <c r="G195" s="13">
        <f>G132+G141</f>
        <v>0</v>
      </c>
      <c r="H195" s="13">
        <f>H132+H141</f>
        <v>0</v>
      </c>
      <c r="I195" s="13">
        <f>I132+I141</f>
        <v>0</v>
      </c>
    </row>
    <row r="196" spans="1:9" x14ac:dyDescent="0.3">
      <c r="A196" s="36"/>
      <c r="B196" s="37"/>
      <c r="C196" s="38"/>
      <c r="D196" s="11">
        <v>2023</v>
      </c>
      <c r="E196" s="9">
        <f t="shared" si="40"/>
        <v>3924900</v>
      </c>
      <c r="F196" s="13">
        <f>F133+F142</f>
        <v>0</v>
      </c>
      <c r="G196" s="13">
        <f>G133+G142+G169+G160</f>
        <v>3493161</v>
      </c>
      <c r="H196" s="13">
        <f>H133+H142+H169+H160</f>
        <v>400000</v>
      </c>
      <c r="I196" s="13">
        <f>I133+I142+I151+I160+I169</f>
        <v>31739</v>
      </c>
    </row>
    <row r="197" spans="1:9" x14ac:dyDescent="0.3">
      <c r="A197" s="36"/>
      <c r="B197" s="37"/>
      <c r="C197" s="38"/>
      <c r="D197" s="11">
        <v>2024</v>
      </c>
      <c r="E197" s="9">
        <f t="shared" si="40"/>
        <v>4350800</v>
      </c>
      <c r="F197" s="13">
        <f>F134+F143</f>
        <v>0</v>
      </c>
      <c r="G197" s="13">
        <f>G134+G143+G188+G179</f>
        <v>3777800</v>
      </c>
      <c r="H197" s="13">
        <f>H134+H143+H188+H179</f>
        <v>553000</v>
      </c>
      <c r="I197" s="13">
        <f>I179+I170</f>
        <v>20000</v>
      </c>
    </row>
    <row r="198" spans="1:9" x14ac:dyDescent="0.3">
      <c r="A198" s="36"/>
      <c r="B198" s="37"/>
      <c r="C198" s="38"/>
      <c r="D198" s="11">
        <v>2025</v>
      </c>
      <c r="E198" s="9">
        <f t="shared" si="40"/>
        <v>0</v>
      </c>
      <c r="F198" s="13">
        <f>F135+F144</f>
        <v>0</v>
      </c>
      <c r="G198" s="13">
        <f>G135+G144</f>
        <v>0</v>
      </c>
      <c r="H198" s="13">
        <f>H135+H144</f>
        <v>0</v>
      </c>
      <c r="I198" s="13">
        <v>0</v>
      </c>
    </row>
    <row r="199" spans="1:9" x14ac:dyDescent="0.3">
      <c r="A199" s="39"/>
      <c r="B199" s="40"/>
      <c r="C199" s="41"/>
      <c r="D199" s="11">
        <v>2026</v>
      </c>
      <c r="E199" s="9">
        <f t="shared" si="40"/>
        <v>0</v>
      </c>
      <c r="F199" s="13">
        <f>F136+F145</f>
        <v>0</v>
      </c>
      <c r="G199" s="13">
        <f>G136+G145</f>
        <v>0</v>
      </c>
      <c r="H199" s="13">
        <f>H136+H145</f>
        <v>0</v>
      </c>
      <c r="I199" s="13">
        <v>0</v>
      </c>
    </row>
    <row r="200" spans="1:9" x14ac:dyDescent="0.3">
      <c r="A200" s="18" t="s">
        <v>43</v>
      </c>
      <c r="B200" s="18"/>
      <c r="C200" s="18"/>
      <c r="D200" s="8" t="s">
        <v>8</v>
      </c>
      <c r="E200" s="9">
        <f>F200+G200+I200+H200</f>
        <v>92652524.079999998</v>
      </c>
      <c r="F200" s="10">
        <f>F201+F202+F203+F204+F205+F206+F207+F208</f>
        <v>18543894.84</v>
      </c>
      <c r="G200" s="10">
        <f t="shared" ref="G200" si="42">G201+G202+G203+G204+G205+G206+G207+G208</f>
        <v>64296580.890000001</v>
      </c>
      <c r="H200" s="10">
        <f>H201+H202+H203+H204+H205+H206+H207+H208</f>
        <v>1759975</v>
      </c>
      <c r="I200" s="10">
        <f>I201+I202+I203+I204+I205+I206+I207+I208</f>
        <v>8052073.3500000006</v>
      </c>
    </row>
    <row r="201" spans="1:9" x14ac:dyDescent="0.3">
      <c r="A201" s="18"/>
      <c r="B201" s="18"/>
      <c r="C201" s="18"/>
      <c r="D201" s="11">
        <v>2019</v>
      </c>
      <c r="E201" s="9">
        <f t="shared" si="40"/>
        <v>18809941.640000001</v>
      </c>
      <c r="F201" s="13">
        <f t="shared" ref="F201:I208" si="43">F119+F192</f>
        <v>7201.23</v>
      </c>
      <c r="G201" s="13">
        <f t="shared" si="43"/>
        <v>15535369.92</v>
      </c>
      <c r="H201" s="13">
        <f t="shared" si="43"/>
        <v>806975</v>
      </c>
      <c r="I201" s="13">
        <f t="shared" si="43"/>
        <v>2460395.4900000002</v>
      </c>
    </row>
    <row r="202" spans="1:9" x14ac:dyDescent="0.3">
      <c r="A202" s="18"/>
      <c r="B202" s="18"/>
      <c r="C202" s="18"/>
      <c r="D202" s="11">
        <v>2020</v>
      </c>
      <c r="E202" s="9">
        <f t="shared" si="40"/>
        <v>21446737.82</v>
      </c>
      <c r="F202" s="13">
        <f t="shared" si="43"/>
        <v>233700</v>
      </c>
      <c r="G202" s="13">
        <f t="shared" si="43"/>
        <v>18736100</v>
      </c>
      <c r="H202" s="13">
        <f t="shared" si="43"/>
        <v>0</v>
      </c>
      <c r="I202" s="13">
        <f t="shared" si="43"/>
        <v>2476937.8199999998</v>
      </c>
    </row>
    <row r="203" spans="1:9" x14ac:dyDescent="0.3">
      <c r="A203" s="18"/>
      <c r="B203" s="18"/>
      <c r="C203" s="18"/>
      <c r="D203" s="11">
        <v>2021</v>
      </c>
      <c r="E203" s="9">
        <f t="shared" si="40"/>
        <v>12324107.67</v>
      </c>
      <c r="F203" s="13">
        <f t="shared" si="43"/>
        <v>11270851.109999999</v>
      </c>
      <c r="G203" s="13">
        <f t="shared" si="43"/>
        <v>946280.22</v>
      </c>
      <c r="H203" s="13">
        <f t="shared" si="43"/>
        <v>0</v>
      </c>
      <c r="I203" s="13">
        <f t="shared" si="43"/>
        <v>106976.34</v>
      </c>
    </row>
    <row r="204" spans="1:9" x14ac:dyDescent="0.3">
      <c r="A204" s="18"/>
      <c r="B204" s="18"/>
      <c r="C204" s="18"/>
      <c r="D204" s="11">
        <v>2022</v>
      </c>
      <c r="E204" s="9">
        <f t="shared" si="40"/>
        <v>7618439.9500000002</v>
      </c>
      <c r="F204" s="13">
        <f t="shared" si="43"/>
        <v>6322873.6699999999</v>
      </c>
      <c r="G204" s="13">
        <f t="shared" si="43"/>
        <v>404578.58</v>
      </c>
      <c r="H204" s="13">
        <f t="shared" si="43"/>
        <v>0</v>
      </c>
      <c r="I204" s="13">
        <f t="shared" si="43"/>
        <v>890987.7</v>
      </c>
    </row>
    <row r="205" spans="1:9" x14ac:dyDescent="0.3">
      <c r="A205" s="18"/>
      <c r="B205" s="18"/>
      <c r="C205" s="18"/>
      <c r="D205" s="11">
        <v>2023</v>
      </c>
      <c r="E205" s="9">
        <f t="shared" si="40"/>
        <v>17581426.199999999</v>
      </c>
      <c r="F205" s="13">
        <f t="shared" si="43"/>
        <v>210989.39</v>
      </c>
      <c r="G205" s="13">
        <f t="shared" si="43"/>
        <v>15306031.609999999</v>
      </c>
      <c r="H205" s="13">
        <f t="shared" si="43"/>
        <v>400000</v>
      </c>
      <c r="I205" s="13">
        <f>I123+I196</f>
        <v>1664405.2</v>
      </c>
    </row>
    <row r="206" spans="1:9" x14ac:dyDescent="0.3">
      <c r="A206" s="18"/>
      <c r="B206" s="18"/>
      <c r="C206" s="18"/>
      <c r="D206" s="11">
        <v>2024</v>
      </c>
      <c r="E206" s="9">
        <f t="shared" si="40"/>
        <v>14399170.799999999</v>
      </c>
      <c r="F206" s="13">
        <f t="shared" si="43"/>
        <v>174749.44</v>
      </c>
      <c r="G206" s="13">
        <f t="shared" si="43"/>
        <v>13219050.559999999</v>
      </c>
      <c r="H206" s="13">
        <f t="shared" si="43"/>
        <v>553000</v>
      </c>
      <c r="I206" s="13">
        <f t="shared" si="43"/>
        <v>452370.8</v>
      </c>
    </row>
    <row r="207" spans="1:9" x14ac:dyDescent="0.3">
      <c r="A207" s="18"/>
      <c r="B207" s="18"/>
      <c r="C207" s="18"/>
      <c r="D207" s="11">
        <v>2025</v>
      </c>
      <c r="E207" s="9">
        <f t="shared" si="40"/>
        <v>233300</v>
      </c>
      <c r="F207" s="13">
        <f t="shared" si="43"/>
        <v>170310</v>
      </c>
      <c r="G207" s="13">
        <f t="shared" si="43"/>
        <v>62990</v>
      </c>
      <c r="H207" s="13">
        <f t="shared" si="43"/>
        <v>0</v>
      </c>
      <c r="I207" s="13">
        <f t="shared" si="43"/>
        <v>0</v>
      </c>
    </row>
    <row r="208" spans="1:9" x14ac:dyDescent="0.3">
      <c r="A208" s="18"/>
      <c r="B208" s="18"/>
      <c r="C208" s="18"/>
      <c r="D208" s="11">
        <v>2026</v>
      </c>
      <c r="E208" s="9">
        <f t="shared" si="40"/>
        <v>239400</v>
      </c>
      <c r="F208" s="13">
        <f t="shared" si="43"/>
        <v>153220</v>
      </c>
      <c r="G208" s="13">
        <f t="shared" si="43"/>
        <v>86180</v>
      </c>
      <c r="H208" s="13">
        <f t="shared" si="43"/>
        <v>0</v>
      </c>
      <c r="I208" s="13">
        <f t="shared" si="43"/>
        <v>0</v>
      </c>
    </row>
    <row r="209" spans="1:9" x14ac:dyDescent="0.3">
      <c r="A209" s="18" t="s">
        <v>3</v>
      </c>
      <c r="B209" s="18"/>
      <c r="C209" s="18"/>
      <c r="D209" s="16" t="s">
        <v>8</v>
      </c>
      <c r="E209" s="9">
        <f>F209+G209+I209+H209</f>
        <v>92652524.079999998</v>
      </c>
      <c r="F209" s="10">
        <f>SUM(F210:F217)</f>
        <v>18543894.84</v>
      </c>
      <c r="G209" s="10">
        <f t="shared" ref="G209:I209" si="44">SUM(G210:G217)</f>
        <v>64296580.890000001</v>
      </c>
      <c r="H209" s="10">
        <f>SUM(H210:H217)</f>
        <v>1759975</v>
      </c>
      <c r="I209" s="10">
        <f t="shared" si="44"/>
        <v>8052073.3500000006</v>
      </c>
    </row>
    <row r="210" spans="1:9" x14ac:dyDescent="0.3">
      <c r="A210" s="18"/>
      <c r="B210" s="18"/>
      <c r="C210" s="18"/>
      <c r="D210" s="17">
        <v>2019</v>
      </c>
      <c r="E210" s="9">
        <f t="shared" si="40"/>
        <v>18809941.640000001</v>
      </c>
      <c r="F210" s="13">
        <f>F201</f>
        <v>7201.23</v>
      </c>
      <c r="G210" s="14">
        <f>G201</f>
        <v>15535369.92</v>
      </c>
      <c r="H210" s="14">
        <f>H201</f>
        <v>806975</v>
      </c>
      <c r="I210" s="13">
        <f>I201</f>
        <v>2460395.4900000002</v>
      </c>
    </row>
    <row r="211" spans="1:9" x14ac:dyDescent="0.3">
      <c r="A211" s="18"/>
      <c r="B211" s="18"/>
      <c r="C211" s="18"/>
      <c r="D211" s="17">
        <v>2020</v>
      </c>
      <c r="E211" s="9">
        <f t="shared" si="40"/>
        <v>21446737.82</v>
      </c>
      <c r="F211" s="13">
        <f t="shared" ref="F211:I217" si="45">F202</f>
        <v>233700</v>
      </c>
      <c r="G211" s="14">
        <f t="shared" si="45"/>
        <v>18736100</v>
      </c>
      <c r="H211" s="14">
        <f t="shared" ref="H211" si="46">H202</f>
        <v>0</v>
      </c>
      <c r="I211" s="13">
        <f t="shared" si="45"/>
        <v>2476937.8199999998</v>
      </c>
    </row>
    <row r="212" spans="1:9" x14ac:dyDescent="0.3">
      <c r="A212" s="18"/>
      <c r="B212" s="18"/>
      <c r="C212" s="18"/>
      <c r="D212" s="17">
        <v>2021</v>
      </c>
      <c r="E212" s="9">
        <f t="shared" si="40"/>
        <v>12324107.67</v>
      </c>
      <c r="F212" s="13">
        <f>F203</f>
        <v>11270851.109999999</v>
      </c>
      <c r="G212" s="14">
        <f t="shared" si="45"/>
        <v>946280.22</v>
      </c>
      <c r="H212" s="14">
        <f t="shared" ref="H212" si="47">H203</f>
        <v>0</v>
      </c>
      <c r="I212" s="13">
        <f t="shared" si="45"/>
        <v>106976.34</v>
      </c>
    </row>
    <row r="213" spans="1:9" x14ac:dyDescent="0.3">
      <c r="A213" s="18"/>
      <c r="B213" s="18"/>
      <c r="C213" s="18"/>
      <c r="D213" s="17">
        <v>2022</v>
      </c>
      <c r="E213" s="9">
        <f t="shared" si="40"/>
        <v>7618439.9500000002</v>
      </c>
      <c r="F213" s="13">
        <f>F204</f>
        <v>6322873.6699999999</v>
      </c>
      <c r="G213" s="14">
        <f t="shared" si="45"/>
        <v>404578.58</v>
      </c>
      <c r="H213" s="14">
        <f t="shared" ref="H213" si="48">H204</f>
        <v>0</v>
      </c>
      <c r="I213" s="13">
        <f t="shared" si="45"/>
        <v>890987.7</v>
      </c>
    </row>
    <row r="214" spans="1:9" x14ac:dyDescent="0.3">
      <c r="A214" s="18"/>
      <c r="B214" s="18"/>
      <c r="C214" s="18"/>
      <c r="D214" s="17">
        <v>2023</v>
      </c>
      <c r="E214" s="9">
        <f t="shared" si="40"/>
        <v>17581426.199999999</v>
      </c>
      <c r="F214" s="13">
        <f t="shared" si="45"/>
        <v>210989.39</v>
      </c>
      <c r="G214" s="14">
        <f t="shared" si="45"/>
        <v>15306031.609999999</v>
      </c>
      <c r="H214" s="14">
        <f t="shared" ref="H214" si="49">H205</f>
        <v>400000</v>
      </c>
      <c r="I214" s="13">
        <f>I205</f>
        <v>1664405.2</v>
      </c>
    </row>
    <row r="215" spans="1:9" x14ac:dyDescent="0.3">
      <c r="A215" s="18"/>
      <c r="B215" s="18"/>
      <c r="C215" s="18"/>
      <c r="D215" s="17">
        <v>2024</v>
      </c>
      <c r="E215" s="9">
        <f t="shared" si="40"/>
        <v>14399170.799999999</v>
      </c>
      <c r="F215" s="13">
        <f t="shared" si="45"/>
        <v>174749.44</v>
      </c>
      <c r="G215" s="14">
        <f t="shared" si="45"/>
        <v>13219050.559999999</v>
      </c>
      <c r="H215" s="14">
        <f t="shared" ref="H215" si="50">H206</f>
        <v>553000</v>
      </c>
      <c r="I215" s="13">
        <f t="shared" si="45"/>
        <v>452370.8</v>
      </c>
    </row>
    <row r="216" spans="1:9" x14ac:dyDescent="0.3">
      <c r="A216" s="18"/>
      <c r="B216" s="18"/>
      <c r="C216" s="18"/>
      <c r="D216" s="17">
        <v>2025</v>
      </c>
      <c r="E216" s="9">
        <f t="shared" si="40"/>
        <v>233300</v>
      </c>
      <c r="F216" s="13">
        <f t="shared" si="45"/>
        <v>170310</v>
      </c>
      <c r="G216" s="14">
        <f t="shared" si="45"/>
        <v>62990</v>
      </c>
      <c r="H216" s="14">
        <f>H207</f>
        <v>0</v>
      </c>
      <c r="I216" s="13">
        <f t="shared" si="45"/>
        <v>0</v>
      </c>
    </row>
    <row r="217" spans="1:9" x14ac:dyDescent="0.3">
      <c r="A217" s="18"/>
      <c r="B217" s="18"/>
      <c r="C217" s="18"/>
      <c r="D217" s="17">
        <v>2026</v>
      </c>
      <c r="E217" s="9">
        <f t="shared" si="40"/>
        <v>239400</v>
      </c>
      <c r="F217" s="13">
        <f t="shared" si="45"/>
        <v>153220</v>
      </c>
      <c r="G217" s="14">
        <f t="shared" si="45"/>
        <v>86180</v>
      </c>
      <c r="H217" s="14">
        <f>H208</f>
        <v>0</v>
      </c>
      <c r="I217" s="13">
        <f t="shared" si="45"/>
        <v>0</v>
      </c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s="1" customFormat="1" ht="15.6" x14ac:dyDescent="0.3">
      <c r="A219" s="15"/>
      <c r="B219" s="15" t="s">
        <v>56</v>
      </c>
      <c r="C219" s="15"/>
      <c r="D219" s="15"/>
      <c r="E219" s="15"/>
      <c r="F219" s="15"/>
      <c r="G219" s="15"/>
      <c r="H219" s="15"/>
      <c r="I219" s="15"/>
    </row>
  </sheetData>
  <mergeCells count="54">
    <mergeCell ref="B9:I9"/>
    <mergeCell ref="B127:I127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10:C18"/>
    <mergeCell ref="C19:C27"/>
    <mergeCell ref="C28:C36"/>
    <mergeCell ref="B10:B36"/>
    <mergeCell ref="A10:A36"/>
    <mergeCell ref="A37:A45"/>
    <mergeCell ref="B37:B45"/>
    <mergeCell ref="C37:C45"/>
    <mergeCell ref="A46:A54"/>
    <mergeCell ref="B46:B54"/>
    <mergeCell ref="C46:C54"/>
    <mergeCell ref="A55:A63"/>
    <mergeCell ref="B55:B63"/>
    <mergeCell ref="C55:C63"/>
    <mergeCell ref="C64:C72"/>
    <mergeCell ref="C73:C81"/>
    <mergeCell ref="B64:B81"/>
    <mergeCell ref="A64:A81"/>
    <mergeCell ref="C82:C90"/>
    <mergeCell ref="A82:A90"/>
    <mergeCell ref="B82:B90"/>
    <mergeCell ref="A200:C208"/>
    <mergeCell ref="A209:C217"/>
    <mergeCell ref="A118:C126"/>
    <mergeCell ref="C128:C136"/>
    <mergeCell ref="C137:C145"/>
    <mergeCell ref="C146:C154"/>
    <mergeCell ref="C155:C163"/>
    <mergeCell ref="C164:C172"/>
    <mergeCell ref="C173:C181"/>
    <mergeCell ref="A191:C199"/>
    <mergeCell ref="C182:C190"/>
    <mergeCell ref="B128:B190"/>
    <mergeCell ref="A128:A190"/>
    <mergeCell ref="C91:C99"/>
    <mergeCell ref="B91:B99"/>
    <mergeCell ref="A91:A99"/>
    <mergeCell ref="C100:C108"/>
    <mergeCell ref="C109:C117"/>
    <mergeCell ref="A100:A117"/>
    <mergeCell ref="B100:B117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2024-09-17T10:00:23Z</dcterms:modified>
</cp:coreProperties>
</file>