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Лист1!$A$1:$I$140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7" i="1" l="1"/>
  <c r="I87" i="1"/>
  <c r="G87" i="1"/>
  <c r="F87" i="1"/>
  <c r="E87" i="1" s="1"/>
  <c r="E33" i="1"/>
  <c r="E32" i="1"/>
  <c r="E31" i="1"/>
  <c r="E30" i="1"/>
  <c r="E29" i="1"/>
  <c r="E28" i="1"/>
  <c r="E27" i="1"/>
  <c r="I26" i="1"/>
  <c r="H26" i="1"/>
  <c r="G26" i="1"/>
  <c r="F26" i="1"/>
  <c r="H138" i="1"/>
  <c r="F89" i="1"/>
  <c r="F122" i="1"/>
  <c r="G122" i="1"/>
  <c r="E114" i="1"/>
  <c r="E106" i="1"/>
  <c r="E98" i="1"/>
  <c r="G89" i="1"/>
  <c r="H89" i="1"/>
  <c r="I89" i="1"/>
  <c r="I130" i="1" s="1"/>
  <c r="I138" i="1" s="1"/>
  <c r="F88" i="1"/>
  <c r="E81" i="1"/>
  <c r="E73" i="1"/>
  <c r="E65" i="1"/>
  <c r="E57" i="1"/>
  <c r="E49" i="1"/>
  <c r="E41" i="1"/>
  <c r="E25" i="1"/>
  <c r="E17" i="1"/>
  <c r="E16" i="1"/>
  <c r="E11" i="1"/>
  <c r="F85" i="1"/>
  <c r="F86" i="1"/>
  <c r="I86" i="1"/>
  <c r="G86" i="1"/>
  <c r="I84" i="1"/>
  <c r="I88" i="1"/>
  <c r="I83" i="1"/>
  <c r="E72" i="1"/>
  <c r="E71" i="1"/>
  <c r="E70" i="1"/>
  <c r="E69" i="1"/>
  <c r="E68" i="1"/>
  <c r="E67" i="1"/>
  <c r="I66" i="1"/>
  <c r="H66" i="1"/>
  <c r="G66" i="1"/>
  <c r="F66" i="1"/>
  <c r="H132" i="1"/>
  <c r="H133" i="1"/>
  <c r="H134" i="1"/>
  <c r="H135" i="1"/>
  <c r="H136" i="1"/>
  <c r="H137" i="1"/>
  <c r="H123" i="1"/>
  <c r="H115" i="1"/>
  <c r="H107" i="1"/>
  <c r="H99" i="1"/>
  <c r="H91" i="1"/>
  <c r="H83" i="1"/>
  <c r="H84" i="1"/>
  <c r="H85" i="1"/>
  <c r="H86" i="1"/>
  <c r="H88" i="1"/>
  <c r="H74" i="1"/>
  <c r="H58" i="1"/>
  <c r="H50" i="1"/>
  <c r="H42" i="1"/>
  <c r="H34" i="1"/>
  <c r="H18" i="1"/>
  <c r="H10" i="1"/>
  <c r="G118" i="1"/>
  <c r="G85" i="1"/>
  <c r="G83" i="1"/>
  <c r="F83" i="1"/>
  <c r="E80" i="1"/>
  <c r="E79" i="1"/>
  <c r="E78" i="1"/>
  <c r="E77" i="1"/>
  <c r="E76" i="1"/>
  <c r="E75" i="1"/>
  <c r="I74" i="1"/>
  <c r="G74" i="1"/>
  <c r="F74" i="1"/>
  <c r="E64" i="1"/>
  <c r="E63" i="1"/>
  <c r="E62" i="1"/>
  <c r="E61" i="1"/>
  <c r="E60" i="1"/>
  <c r="E59" i="1"/>
  <c r="I58" i="1"/>
  <c r="G58" i="1"/>
  <c r="F58" i="1"/>
  <c r="E102" i="1"/>
  <c r="E103" i="1"/>
  <c r="E113" i="1"/>
  <c r="E112" i="1"/>
  <c r="E111" i="1"/>
  <c r="E109" i="1"/>
  <c r="E108" i="1"/>
  <c r="I107" i="1"/>
  <c r="G107" i="1"/>
  <c r="F107" i="1"/>
  <c r="E26" i="1" l="1"/>
  <c r="F130" i="1"/>
  <c r="F138" i="1" s="1"/>
  <c r="E89" i="1"/>
  <c r="G130" i="1"/>
  <c r="G138" i="1" s="1"/>
  <c r="E138" i="1" s="1"/>
  <c r="E122" i="1"/>
  <c r="E66" i="1"/>
  <c r="H131" i="1"/>
  <c r="H82" i="1"/>
  <c r="E83" i="1"/>
  <c r="E74" i="1"/>
  <c r="E58" i="1"/>
  <c r="E107" i="1"/>
  <c r="F84" i="1"/>
  <c r="I129" i="1"/>
  <c r="I137" i="1" s="1"/>
  <c r="G84" i="1"/>
  <c r="G88" i="1"/>
  <c r="E88" i="1" s="1"/>
  <c r="E56" i="1"/>
  <c r="E55" i="1"/>
  <c r="E54" i="1"/>
  <c r="E53" i="1"/>
  <c r="E52" i="1"/>
  <c r="E51" i="1"/>
  <c r="G50" i="1"/>
  <c r="F50" i="1"/>
  <c r="I37" i="1"/>
  <c r="I85" i="1" s="1"/>
  <c r="E130" i="1" l="1"/>
  <c r="F82" i="1"/>
  <c r="E85" i="1"/>
  <c r="E86" i="1"/>
  <c r="E84" i="1"/>
  <c r="I50" i="1"/>
  <c r="E50" i="1" s="1"/>
  <c r="E92" i="1"/>
  <c r="E93" i="1"/>
  <c r="E94" i="1"/>
  <c r="E95" i="1"/>
  <c r="E96" i="1"/>
  <c r="E97" i="1"/>
  <c r="E101" i="1"/>
  <c r="E110" i="1"/>
  <c r="E104" i="1"/>
  <c r="E105" i="1"/>
  <c r="E12" i="1"/>
  <c r="E13" i="1"/>
  <c r="E14" i="1"/>
  <c r="E15" i="1"/>
  <c r="E19" i="1"/>
  <c r="E20" i="1"/>
  <c r="E21" i="1"/>
  <c r="E22" i="1"/>
  <c r="E23" i="1"/>
  <c r="E24" i="1"/>
  <c r="E35" i="1"/>
  <c r="E36" i="1"/>
  <c r="E37" i="1"/>
  <c r="E38" i="1"/>
  <c r="E39" i="1"/>
  <c r="E40" i="1"/>
  <c r="E43" i="1"/>
  <c r="E45" i="1"/>
  <c r="E46" i="1"/>
  <c r="E47" i="1"/>
  <c r="E48" i="1"/>
  <c r="E44" i="1" l="1"/>
  <c r="G10" i="1" l="1"/>
  <c r="I117" i="1" l="1"/>
  <c r="I125" i="1" s="1"/>
  <c r="I133" i="1" s="1"/>
  <c r="I118" i="1"/>
  <c r="I126" i="1" s="1"/>
  <c r="I134" i="1" s="1"/>
  <c r="I119" i="1"/>
  <c r="I127" i="1" s="1"/>
  <c r="I135" i="1" s="1"/>
  <c r="I120" i="1"/>
  <c r="I128" i="1" s="1"/>
  <c r="I136" i="1" s="1"/>
  <c r="G117" i="1"/>
  <c r="G125" i="1" s="1"/>
  <c r="G133" i="1" s="1"/>
  <c r="G126" i="1"/>
  <c r="G134" i="1" s="1"/>
  <c r="G119" i="1"/>
  <c r="G127" i="1" s="1"/>
  <c r="G135" i="1" s="1"/>
  <c r="G120" i="1"/>
  <c r="G128" i="1" s="1"/>
  <c r="G136" i="1" s="1"/>
  <c r="G121" i="1"/>
  <c r="G129" i="1" s="1"/>
  <c r="G137" i="1" s="1"/>
  <c r="F117" i="1"/>
  <c r="F118" i="1"/>
  <c r="F126" i="1" s="1"/>
  <c r="F134" i="1" s="1"/>
  <c r="F119" i="1"/>
  <c r="F127" i="1" s="1"/>
  <c r="F135" i="1" s="1"/>
  <c r="F120" i="1"/>
  <c r="F121" i="1"/>
  <c r="G116" i="1"/>
  <c r="F116" i="1"/>
  <c r="F115" i="1"/>
  <c r="F124" i="1" l="1"/>
  <c r="F132" i="1" s="1"/>
  <c r="F128" i="1"/>
  <c r="E120" i="1"/>
  <c r="E119" i="1"/>
  <c r="E118" i="1"/>
  <c r="F129" i="1"/>
  <c r="E121" i="1"/>
  <c r="F125" i="1"/>
  <c r="E117" i="1"/>
  <c r="G124" i="1"/>
  <c r="G132" i="1" s="1"/>
  <c r="E134" i="1" l="1"/>
  <c r="E126" i="1"/>
  <c r="F136" i="1"/>
  <c r="E136" i="1" s="1"/>
  <c r="E128" i="1"/>
  <c r="F123" i="1"/>
  <c r="F133" i="1"/>
  <c r="F137" i="1"/>
  <c r="E129" i="1"/>
  <c r="E135" i="1"/>
  <c r="E127" i="1"/>
  <c r="G123" i="1"/>
  <c r="I34" i="1"/>
  <c r="G34" i="1"/>
  <c r="F34" i="1"/>
  <c r="G115" i="1"/>
  <c r="G99" i="1"/>
  <c r="F99" i="1"/>
  <c r="G91" i="1"/>
  <c r="I91" i="1"/>
  <c r="F91" i="1"/>
  <c r="E91" i="1" s="1"/>
  <c r="I100" i="1"/>
  <c r="E100" i="1" s="1"/>
  <c r="F131" i="1" l="1"/>
  <c r="E137" i="1"/>
  <c r="E133" i="1"/>
  <c r="E125" i="1"/>
  <c r="E34" i="1"/>
  <c r="I99" i="1"/>
  <c r="E99" i="1" s="1"/>
  <c r="I116" i="1"/>
  <c r="I115" i="1" s="1"/>
  <c r="E115" i="1" s="1"/>
  <c r="G82" i="1"/>
  <c r="I82" i="1"/>
  <c r="G131" i="1"/>
  <c r="E82" i="1" l="1"/>
  <c r="I124" i="1"/>
  <c r="E124" i="1" s="1"/>
  <c r="E116" i="1"/>
  <c r="I42" i="1"/>
  <c r="G42" i="1"/>
  <c r="F42" i="1"/>
  <c r="G18" i="1"/>
  <c r="I18" i="1"/>
  <c r="F18" i="1"/>
  <c r="I10" i="1"/>
  <c r="F10" i="1"/>
  <c r="E10" i="1" l="1"/>
  <c r="I123" i="1"/>
  <c r="E123" i="1" s="1"/>
  <c r="E18" i="1"/>
  <c r="I132" i="1"/>
  <c r="E132" i="1" s="1"/>
  <c r="E42" i="1"/>
  <c r="I131" i="1" l="1"/>
  <c r="E131" i="1" s="1"/>
</calcChain>
</file>

<file path=xl/sharedStrings.xml><?xml version="1.0" encoding="utf-8"?>
<sst xmlns="http://schemas.openxmlformats.org/spreadsheetml/2006/main" count="66" uniqueCount="50">
  <si>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</si>
  <si>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</si>
  <si>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</si>
  <si>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</si>
  <si>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</si>
  <si>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</si>
  <si>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</si>
  <si>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</si>
  <si>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</si>
  <si>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</si>
  <si>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</si>
  <si>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</si>
  <si>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</si>
  <si>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</si>
  <si>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</si>
  <si>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</si>
  <si>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</si>
  <si>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</si>
  <si>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</si>
  <si>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</si>
  <si>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</si>
  <si>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</si>
  <si>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Основное мероприятие 1.17. «Благоустройство территории Нижнего парка» (Реализация мероприятий перечня народных инициатив)</t>
  </si>
  <si>
    <t>Иные источники финансирования, руб.</t>
  </si>
  <si>
    <t>1.7.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</si>
  <si>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</t>
  </si>
  <si>
    <t>«Приложение 4
к муниципальной программе
«Развитие культуры и архивного дела» на 2019-2025 годы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</si>
  <si>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2019-2025 годы</t>
    </r>
    <r>
      <rPr>
        <sz val="12"/>
        <color theme="1"/>
        <rFont val="Times New Roman"/>
        <family val="1"/>
        <charset val="204"/>
      </rPr>
      <t xml:space="preserve">
 (далее – муниципальная программа)
</t>
    </r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</si>
  <si>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</si>
  <si>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</si>
  <si>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</si>
  <si>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</si>
  <si>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2019-2025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</si>
  <si>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</si>
  <si>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</si>
  <si>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</si>
  <si>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</si>
  <si>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Подпрограмма 1  «Создание единого культурного пространства и развитие архивного дела в городе Усолье-Сибирское» на 2019-2025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</si>
  <si>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</si>
  <si>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</si>
  <si>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2019 - 2025 годы</t>
  </si>
  <si>
    <t>Основное мероприятие "Восстановление (ремонт, реставрация, благоустройство) воинских захоронений на территории Иркутской области" на 2019 - 2025 годы
Подпрограммы  «Реализация единой государственной политики в сфере культуры» на 2019-2025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</si>
  <si>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</si>
  <si>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годы" Подпрограммы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</si>
  <si>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Основное мероприятие "Техническое оснащение муниципальных музеев" Подпрограммы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</si>
  <si>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("Цифровая культура")" на 2019 - 2025 годы Подпрограммы "Государственное управление культурой, архивным делом и сохранение национальной самобытности" на 2019 - 2025 годы
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</si>
  <si>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</si>
  <si>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</si>
  <si>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Основное мероприятие 1.10.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</si>
  <si>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Приложение 4
к постановлению
администрации города Усолье-Сибирское 
от 12.0.2023 г. № 37-па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</si>
</sst>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0"/>
  <sheetViews>
    <sheetView tabSelected="1" view="pageBreakPreview" topLeftCell="A10" zoomScale="124" zoomScaleNormal="100" zoomScaleSheetLayoutView="124" workbookViewId="0">
      <selection activeCell="G1" sqref="G1:I1"/>
    </sheetView>
  </sheetViews>
  <sheetFormatPr defaultRowHeight="15" x14ac:dyDescent="0.25"/>
  <cols>
    <col min="1" max="1" width="5.85546875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G1" s="40" t="s">
        <v>49</v>
      </c>
      <c r="H1" s="40"/>
      <c r="I1" s="40"/>
    </row>
    <row r="2" spans="1:9" x14ac:dyDescent="0.25">
      <c r="G2" s="1"/>
      <c r="H2" s="1"/>
      <c r="I2" s="1"/>
    </row>
    <row r="3" spans="1:9" ht="64.5" customHeight="1" x14ac:dyDescent="0.25">
      <c r="G3" s="40" t="s">
        <v>26</v>
      </c>
      <c r="H3" s="40"/>
      <c r="I3" s="40"/>
    </row>
    <row r="5" spans="1:9" s="8" customFormat="1" ht="82.5" customHeight="1" x14ac:dyDescent="0.25">
      <c r="A5" s="41" t="s">
        <v>27</v>
      </c>
      <c r="B5" s="41"/>
      <c r="C5" s="41"/>
      <c r="D5" s="41"/>
      <c r="E5" s="41"/>
      <c r="F5" s="41"/>
      <c r="G5" s="41"/>
      <c r="H5" s="41"/>
      <c r="I5" s="41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0</v>
      </c>
    </row>
    <row r="7" spans="1:9" ht="25.5" x14ac:dyDescent="0.25">
      <c r="A7" s="42" t="s">
        <v>1</v>
      </c>
      <c r="B7" s="4" t="s">
        <v>2</v>
      </c>
      <c r="C7" s="42" t="s">
        <v>3</v>
      </c>
      <c r="D7" s="42" t="s">
        <v>17</v>
      </c>
      <c r="E7" s="42" t="s">
        <v>18</v>
      </c>
      <c r="F7" s="42" t="s">
        <v>5</v>
      </c>
      <c r="G7" s="42" t="s">
        <v>6</v>
      </c>
      <c r="H7" s="42" t="s">
        <v>23</v>
      </c>
      <c r="I7" s="42" t="s">
        <v>7</v>
      </c>
    </row>
    <row r="8" spans="1:9" ht="52.5" customHeight="1" thickBot="1" x14ac:dyDescent="0.3">
      <c r="A8" s="43"/>
      <c r="B8" s="4" t="s">
        <v>8</v>
      </c>
      <c r="C8" s="43"/>
      <c r="D8" s="43"/>
      <c r="E8" s="44"/>
      <c r="F8" s="43"/>
      <c r="G8" s="43"/>
      <c r="H8" s="43"/>
      <c r="I8" s="43"/>
    </row>
    <row r="9" spans="1:9" ht="25.5" customHeight="1" x14ac:dyDescent="0.25">
      <c r="A9" s="4">
        <v>1</v>
      </c>
      <c r="B9" s="37" t="s">
        <v>39</v>
      </c>
      <c r="C9" s="38"/>
      <c r="D9" s="38"/>
      <c r="E9" s="38"/>
      <c r="F9" s="38"/>
      <c r="G9" s="38"/>
      <c r="H9" s="38"/>
      <c r="I9" s="39"/>
    </row>
    <row r="10" spans="1:9" ht="18.75" customHeight="1" x14ac:dyDescent="0.25">
      <c r="A10" s="31" t="s">
        <v>13</v>
      </c>
      <c r="B10" s="28" t="s">
        <v>38</v>
      </c>
      <c r="C10" s="28" t="s">
        <v>28</v>
      </c>
      <c r="D10" s="7" t="s">
        <v>9</v>
      </c>
      <c r="E10" s="14">
        <f>F10+G10+I10</f>
        <v>4038200</v>
      </c>
      <c r="F10" s="9">
        <f>SUM(F11:F16)</f>
        <v>0</v>
      </c>
      <c r="G10" s="9">
        <f>SUM(G11:G16)</f>
        <v>3413300</v>
      </c>
      <c r="H10" s="9">
        <f>SUM(H11:H16)</f>
        <v>0</v>
      </c>
      <c r="I10" s="9">
        <f t="shared" ref="I10" si="0">SUM(I11:I16)</f>
        <v>624900</v>
      </c>
    </row>
    <row r="11" spans="1:9" ht="18.75" customHeight="1" x14ac:dyDescent="0.25">
      <c r="A11" s="32"/>
      <c r="B11" s="29"/>
      <c r="C11" s="29"/>
      <c r="D11" s="6">
        <v>2019</v>
      </c>
      <c r="E11" s="13">
        <f>F11+G11+I11</f>
        <v>4038200</v>
      </c>
      <c r="F11" s="10">
        <v>0</v>
      </c>
      <c r="G11" s="10">
        <v>3413300</v>
      </c>
      <c r="H11" s="10">
        <v>0</v>
      </c>
      <c r="I11" s="11">
        <v>624900</v>
      </c>
    </row>
    <row r="12" spans="1:9" ht="18.75" customHeight="1" x14ac:dyDescent="0.25">
      <c r="A12" s="32"/>
      <c r="B12" s="29"/>
      <c r="C12" s="29"/>
      <c r="D12" s="6">
        <v>2020</v>
      </c>
      <c r="E12" s="13">
        <f t="shared" ref="E12:E48" si="1">F12+G12+I12</f>
        <v>0</v>
      </c>
      <c r="F12" s="10">
        <v>0</v>
      </c>
      <c r="G12" s="10">
        <v>0</v>
      </c>
      <c r="H12" s="10">
        <v>0</v>
      </c>
      <c r="I12" s="10">
        <v>0</v>
      </c>
    </row>
    <row r="13" spans="1:9" ht="18.75" customHeight="1" x14ac:dyDescent="0.25">
      <c r="A13" s="32"/>
      <c r="B13" s="29"/>
      <c r="C13" s="29"/>
      <c r="D13" s="6">
        <v>2021</v>
      </c>
      <c r="E13" s="13">
        <f t="shared" si="1"/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 ht="18.75" customHeight="1" x14ac:dyDescent="0.25">
      <c r="A14" s="32"/>
      <c r="B14" s="29"/>
      <c r="C14" s="29"/>
      <c r="D14" s="6">
        <v>2022</v>
      </c>
      <c r="E14" s="13">
        <f t="shared" si="1"/>
        <v>0</v>
      </c>
      <c r="F14" s="10">
        <v>0</v>
      </c>
      <c r="G14" s="10">
        <v>0</v>
      </c>
      <c r="H14" s="10">
        <v>0</v>
      </c>
      <c r="I14" s="10">
        <v>0</v>
      </c>
    </row>
    <row r="15" spans="1:9" ht="18.75" customHeight="1" x14ac:dyDescent="0.25">
      <c r="A15" s="32"/>
      <c r="B15" s="29"/>
      <c r="C15" s="29"/>
      <c r="D15" s="6">
        <v>2023</v>
      </c>
      <c r="E15" s="13">
        <f t="shared" si="1"/>
        <v>0</v>
      </c>
      <c r="F15" s="10">
        <v>0</v>
      </c>
      <c r="G15" s="10">
        <v>0</v>
      </c>
      <c r="H15" s="10">
        <v>0</v>
      </c>
      <c r="I15" s="10">
        <v>0</v>
      </c>
    </row>
    <row r="16" spans="1:9" ht="18.75" customHeight="1" x14ac:dyDescent="0.25">
      <c r="A16" s="32"/>
      <c r="B16" s="29"/>
      <c r="C16" s="29"/>
      <c r="D16" s="6">
        <v>2024</v>
      </c>
      <c r="E16" s="13">
        <f>F16+G16+I16</f>
        <v>0</v>
      </c>
      <c r="F16" s="10">
        <v>0</v>
      </c>
      <c r="G16" s="10">
        <v>0</v>
      </c>
      <c r="H16" s="10">
        <v>0</v>
      </c>
      <c r="I16" s="10">
        <v>0</v>
      </c>
    </row>
    <row r="17" spans="1:9" ht="18.75" customHeight="1" x14ac:dyDescent="0.25">
      <c r="A17" s="32"/>
      <c r="B17" s="29"/>
      <c r="C17" s="30"/>
      <c r="D17" s="6">
        <v>2025</v>
      </c>
      <c r="E17" s="13">
        <f>F17+G17+I17</f>
        <v>0</v>
      </c>
      <c r="F17" s="10">
        <v>0</v>
      </c>
      <c r="G17" s="10">
        <v>0</v>
      </c>
      <c r="H17" s="10">
        <v>0</v>
      </c>
      <c r="I17" s="10">
        <v>0</v>
      </c>
    </row>
    <row r="18" spans="1:9" ht="18" customHeight="1" x14ac:dyDescent="0.25">
      <c r="A18" s="32"/>
      <c r="B18" s="29"/>
      <c r="C18" s="28" t="s">
        <v>29</v>
      </c>
      <c r="D18" s="7" t="s">
        <v>9</v>
      </c>
      <c r="E18" s="14">
        <f t="shared" si="1"/>
        <v>31359983.82</v>
      </c>
      <c r="F18" s="9">
        <f>SUM(F19:F24)</f>
        <v>0</v>
      </c>
      <c r="G18" s="9">
        <f t="shared" ref="G18:I18" si="2">SUM(G19:G24)</f>
        <v>27324200</v>
      </c>
      <c r="H18" s="9">
        <f t="shared" si="2"/>
        <v>0</v>
      </c>
      <c r="I18" s="9">
        <f t="shared" si="2"/>
        <v>4035783.82</v>
      </c>
    </row>
    <row r="19" spans="1:9" ht="18" customHeight="1" x14ac:dyDescent="0.25">
      <c r="A19" s="32"/>
      <c r="B19" s="29"/>
      <c r="C19" s="29"/>
      <c r="D19" s="6">
        <v>2019</v>
      </c>
      <c r="E19" s="13">
        <f t="shared" si="1"/>
        <v>12259800</v>
      </c>
      <c r="F19" s="10">
        <v>0</v>
      </c>
      <c r="G19" s="12">
        <v>10666000</v>
      </c>
      <c r="H19" s="12">
        <v>0</v>
      </c>
      <c r="I19" s="10">
        <v>1593800</v>
      </c>
    </row>
    <row r="20" spans="1:9" ht="18" customHeight="1" x14ac:dyDescent="0.25">
      <c r="A20" s="32"/>
      <c r="B20" s="29"/>
      <c r="C20" s="29"/>
      <c r="D20" s="6">
        <v>2020</v>
      </c>
      <c r="E20" s="13">
        <f t="shared" si="1"/>
        <v>19100183.82</v>
      </c>
      <c r="F20" s="10">
        <v>0</v>
      </c>
      <c r="G20" s="12">
        <v>16658200</v>
      </c>
      <c r="H20" s="12">
        <v>0</v>
      </c>
      <c r="I20" s="10">
        <v>2441983.8199999998</v>
      </c>
    </row>
    <row r="21" spans="1:9" ht="18" customHeight="1" x14ac:dyDescent="0.25">
      <c r="A21" s="32"/>
      <c r="B21" s="29"/>
      <c r="C21" s="29"/>
      <c r="D21" s="6">
        <v>2021</v>
      </c>
      <c r="E21" s="13">
        <f t="shared" si="1"/>
        <v>0</v>
      </c>
      <c r="F21" s="10">
        <v>0</v>
      </c>
      <c r="G21" s="10">
        <v>0</v>
      </c>
      <c r="H21" s="12">
        <v>0</v>
      </c>
      <c r="I21" s="10">
        <v>0</v>
      </c>
    </row>
    <row r="22" spans="1:9" ht="18" customHeight="1" x14ac:dyDescent="0.25">
      <c r="A22" s="32"/>
      <c r="B22" s="29"/>
      <c r="C22" s="29"/>
      <c r="D22" s="6">
        <v>2022</v>
      </c>
      <c r="E22" s="13">
        <f t="shared" si="1"/>
        <v>0</v>
      </c>
      <c r="F22" s="10">
        <v>0</v>
      </c>
      <c r="G22" s="10">
        <v>0</v>
      </c>
      <c r="H22" s="12">
        <v>0</v>
      </c>
      <c r="I22" s="10">
        <v>0</v>
      </c>
    </row>
    <row r="23" spans="1:9" ht="18" customHeight="1" x14ac:dyDescent="0.25">
      <c r="A23" s="32"/>
      <c r="B23" s="29"/>
      <c r="C23" s="29"/>
      <c r="D23" s="6">
        <v>2023</v>
      </c>
      <c r="E23" s="13">
        <f t="shared" si="1"/>
        <v>0</v>
      </c>
      <c r="F23" s="10">
        <v>0</v>
      </c>
      <c r="G23" s="10">
        <v>0</v>
      </c>
      <c r="H23" s="12">
        <v>0</v>
      </c>
      <c r="I23" s="10">
        <v>0</v>
      </c>
    </row>
    <row r="24" spans="1:9" ht="18" customHeight="1" x14ac:dyDescent="0.25">
      <c r="A24" s="32"/>
      <c r="B24" s="29"/>
      <c r="C24" s="29"/>
      <c r="D24" s="6">
        <v>2024</v>
      </c>
      <c r="E24" s="13">
        <f t="shared" si="1"/>
        <v>0</v>
      </c>
      <c r="F24" s="10">
        <v>0</v>
      </c>
      <c r="G24" s="10">
        <v>0</v>
      </c>
      <c r="H24" s="12">
        <v>0</v>
      </c>
      <c r="I24" s="10">
        <v>0</v>
      </c>
    </row>
    <row r="25" spans="1:9" ht="18" customHeight="1" x14ac:dyDescent="0.25">
      <c r="A25" s="32"/>
      <c r="B25" s="29"/>
      <c r="C25" s="30"/>
      <c r="D25" s="6">
        <v>2025</v>
      </c>
      <c r="E25" s="13">
        <f>F25+G25+I25</f>
        <v>0</v>
      </c>
      <c r="F25" s="10">
        <v>0</v>
      </c>
      <c r="G25" s="10">
        <v>0</v>
      </c>
      <c r="H25" s="10">
        <v>0</v>
      </c>
      <c r="I25" s="10">
        <v>0</v>
      </c>
    </row>
    <row r="26" spans="1:9" ht="18" customHeight="1" x14ac:dyDescent="0.25">
      <c r="A26" s="32"/>
      <c r="B26" s="29"/>
      <c r="C26" s="28" t="s">
        <v>48</v>
      </c>
      <c r="D26" s="7" t="s">
        <v>9</v>
      </c>
      <c r="E26" s="14">
        <f t="shared" ref="E26:E32" si="3">F26+G26+I26</f>
        <v>14334043.189999999</v>
      </c>
      <c r="F26" s="9">
        <f>SUM(F27:F32)</f>
        <v>0</v>
      </c>
      <c r="G26" s="9">
        <f t="shared" ref="G26:I26" si="4">SUM(G27:G32)</f>
        <v>12757300</v>
      </c>
      <c r="H26" s="9">
        <f t="shared" si="4"/>
        <v>0</v>
      </c>
      <c r="I26" s="9">
        <f t="shared" si="4"/>
        <v>1576743.19</v>
      </c>
    </row>
    <row r="27" spans="1:9" ht="18" customHeight="1" x14ac:dyDescent="0.25">
      <c r="A27" s="32"/>
      <c r="B27" s="29"/>
      <c r="C27" s="29"/>
      <c r="D27" s="6">
        <v>2019</v>
      </c>
      <c r="E27" s="13">
        <f t="shared" si="3"/>
        <v>0</v>
      </c>
      <c r="F27" s="10">
        <v>0</v>
      </c>
      <c r="G27" s="12">
        <v>0</v>
      </c>
      <c r="H27" s="12">
        <v>0</v>
      </c>
      <c r="I27" s="10">
        <v>0</v>
      </c>
    </row>
    <row r="28" spans="1:9" ht="18" customHeight="1" x14ac:dyDescent="0.25">
      <c r="A28" s="32"/>
      <c r="B28" s="29"/>
      <c r="C28" s="29"/>
      <c r="D28" s="6">
        <v>2020</v>
      </c>
      <c r="E28" s="13">
        <f t="shared" si="3"/>
        <v>0</v>
      </c>
      <c r="F28" s="10">
        <v>0</v>
      </c>
      <c r="G28" s="12">
        <v>0</v>
      </c>
      <c r="H28" s="12">
        <v>0</v>
      </c>
      <c r="I28" s="10">
        <v>0</v>
      </c>
    </row>
    <row r="29" spans="1:9" ht="18" customHeight="1" x14ac:dyDescent="0.25">
      <c r="A29" s="32"/>
      <c r="B29" s="29"/>
      <c r="C29" s="29"/>
      <c r="D29" s="6">
        <v>2021</v>
      </c>
      <c r="E29" s="13">
        <f t="shared" si="3"/>
        <v>0</v>
      </c>
      <c r="F29" s="10">
        <v>0</v>
      </c>
      <c r="G29" s="10">
        <v>0</v>
      </c>
      <c r="H29" s="12">
        <v>0</v>
      </c>
      <c r="I29" s="10">
        <v>0</v>
      </c>
    </row>
    <row r="30" spans="1:9" ht="18" customHeight="1" x14ac:dyDescent="0.25">
      <c r="A30" s="32"/>
      <c r="B30" s="29"/>
      <c r="C30" s="29"/>
      <c r="D30" s="6">
        <v>2022</v>
      </c>
      <c r="E30" s="13">
        <f t="shared" si="3"/>
        <v>0</v>
      </c>
      <c r="F30" s="10">
        <v>0</v>
      </c>
      <c r="G30" s="10">
        <v>0</v>
      </c>
      <c r="H30" s="12">
        <v>0</v>
      </c>
      <c r="I30" s="10">
        <v>0</v>
      </c>
    </row>
    <row r="31" spans="1:9" ht="18" customHeight="1" x14ac:dyDescent="0.25">
      <c r="A31" s="32"/>
      <c r="B31" s="29"/>
      <c r="C31" s="29"/>
      <c r="D31" s="6">
        <v>2023</v>
      </c>
      <c r="E31" s="13">
        <f t="shared" si="3"/>
        <v>14334043.189999999</v>
      </c>
      <c r="F31" s="11">
        <v>0</v>
      </c>
      <c r="G31" s="11">
        <v>12757300</v>
      </c>
      <c r="H31" s="12">
        <v>0</v>
      </c>
      <c r="I31" s="11">
        <v>1576743.19</v>
      </c>
    </row>
    <row r="32" spans="1:9" ht="18" customHeight="1" x14ac:dyDescent="0.25">
      <c r="A32" s="32"/>
      <c r="B32" s="29"/>
      <c r="C32" s="29"/>
      <c r="D32" s="6">
        <v>2024</v>
      </c>
      <c r="E32" s="13">
        <f t="shared" si="3"/>
        <v>0</v>
      </c>
      <c r="F32" s="10">
        <v>0</v>
      </c>
      <c r="G32" s="10">
        <v>0</v>
      </c>
      <c r="H32" s="12">
        <v>0</v>
      </c>
      <c r="I32" s="10">
        <v>0</v>
      </c>
    </row>
    <row r="33" spans="1:9" ht="18" customHeight="1" x14ac:dyDescent="0.25">
      <c r="A33" s="33"/>
      <c r="B33" s="30"/>
      <c r="C33" s="30"/>
      <c r="D33" s="6">
        <v>2025</v>
      </c>
      <c r="E33" s="13">
        <f>F33+G33+I33</f>
        <v>0</v>
      </c>
      <c r="F33" s="10">
        <v>0</v>
      </c>
      <c r="G33" s="10">
        <v>0</v>
      </c>
      <c r="H33" s="10">
        <v>0</v>
      </c>
      <c r="I33" s="10">
        <v>0</v>
      </c>
    </row>
    <row r="34" spans="1:9" ht="24" customHeight="1" x14ac:dyDescent="0.25">
      <c r="A34" s="34" t="s">
        <v>14</v>
      </c>
      <c r="B34" s="28" t="s">
        <v>40</v>
      </c>
      <c r="C34" s="28" t="s">
        <v>30</v>
      </c>
      <c r="D34" s="7" t="s">
        <v>9</v>
      </c>
      <c r="E34" s="14">
        <f t="shared" si="1"/>
        <v>1921700.37</v>
      </c>
      <c r="F34" s="9">
        <f>SUM(F35:F40)</f>
        <v>955726.01</v>
      </c>
      <c r="G34" s="9">
        <f t="shared" ref="G34:I34" si="5">SUM(G35:G40)</f>
        <v>397349.08999999997</v>
      </c>
      <c r="H34" s="9">
        <f t="shared" si="5"/>
        <v>0</v>
      </c>
      <c r="I34" s="9">
        <f t="shared" si="5"/>
        <v>568625.27</v>
      </c>
    </row>
    <row r="35" spans="1:9" ht="24" customHeight="1" x14ac:dyDescent="0.25">
      <c r="A35" s="35"/>
      <c r="B35" s="29"/>
      <c r="C35" s="29"/>
      <c r="D35" s="6">
        <v>2019</v>
      </c>
      <c r="E35" s="13">
        <f t="shared" si="1"/>
        <v>75661</v>
      </c>
      <c r="F35" s="10">
        <v>7201.23</v>
      </c>
      <c r="G35" s="11">
        <v>58623.77</v>
      </c>
      <c r="H35" s="11">
        <v>0</v>
      </c>
      <c r="I35" s="11">
        <v>9836</v>
      </c>
    </row>
    <row r="36" spans="1:9" ht="24" customHeight="1" x14ac:dyDescent="0.25">
      <c r="A36" s="35"/>
      <c r="B36" s="29"/>
      <c r="C36" s="29"/>
      <c r="D36" s="6">
        <v>2020</v>
      </c>
      <c r="E36" s="13">
        <f t="shared" si="1"/>
        <v>17854</v>
      </c>
      <c r="F36" s="10">
        <v>0</v>
      </c>
      <c r="G36" s="12">
        <v>15800</v>
      </c>
      <c r="H36" s="11">
        <v>0</v>
      </c>
      <c r="I36" s="10">
        <v>2054</v>
      </c>
    </row>
    <row r="37" spans="1:9" ht="24" customHeight="1" x14ac:dyDescent="0.25">
      <c r="A37" s="35"/>
      <c r="B37" s="29"/>
      <c r="C37" s="29"/>
      <c r="D37" s="6">
        <v>2021</v>
      </c>
      <c r="E37" s="13">
        <f t="shared" si="1"/>
        <v>380572.98</v>
      </c>
      <c r="F37" s="10">
        <v>270851.11</v>
      </c>
      <c r="G37" s="10">
        <v>97099</v>
      </c>
      <c r="H37" s="11">
        <v>0</v>
      </c>
      <c r="I37" s="10">
        <f>G37/100*13</f>
        <v>12622.87</v>
      </c>
    </row>
    <row r="38" spans="1:9" ht="24" customHeight="1" x14ac:dyDescent="0.25">
      <c r="A38" s="35"/>
      <c r="B38" s="29"/>
      <c r="C38" s="29"/>
      <c r="D38" s="6">
        <v>2022</v>
      </c>
      <c r="E38" s="13">
        <f t="shared" si="1"/>
        <v>522270.79</v>
      </c>
      <c r="F38" s="10">
        <v>255673.67</v>
      </c>
      <c r="G38" s="10">
        <v>85226.32</v>
      </c>
      <c r="H38" s="11">
        <v>0</v>
      </c>
      <c r="I38" s="10">
        <v>181370.8</v>
      </c>
    </row>
    <row r="39" spans="1:9" ht="24" customHeight="1" x14ac:dyDescent="0.25">
      <c r="A39" s="35"/>
      <c r="B39" s="29"/>
      <c r="C39" s="29"/>
      <c r="D39" s="6">
        <v>2023</v>
      </c>
      <c r="E39" s="13">
        <f t="shared" si="1"/>
        <v>462670.8</v>
      </c>
      <c r="F39" s="10">
        <v>211000</v>
      </c>
      <c r="G39" s="10">
        <v>70300</v>
      </c>
      <c r="H39" s="11">
        <v>0</v>
      </c>
      <c r="I39" s="10">
        <v>181370.8</v>
      </c>
    </row>
    <row r="40" spans="1:9" ht="21.75" customHeight="1" x14ac:dyDescent="0.25">
      <c r="A40" s="35"/>
      <c r="B40" s="29"/>
      <c r="C40" s="29"/>
      <c r="D40" s="6">
        <v>2024</v>
      </c>
      <c r="E40" s="13">
        <f t="shared" si="1"/>
        <v>462670.8</v>
      </c>
      <c r="F40" s="10">
        <v>211000</v>
      </c>
      <c r="G40" s="10">
        <v>70300</v>
      </c>
      <c r="H40" s="11">
        <v>0</v>
      </c>
      <c r="I40" s="10">
        <v>181370.8</v>
      </c>
    </row>
    <row r="41" spans="1:9" ht="21.75" customHeight="1" x14ac:dyDescent="0.25">
      <c r="A41" s="36"/>
      <c r="B41" s="30"/>
      <c r="C41" s="30"/>
      <c r="D41" s="6">
        <v>2025</v>
      </c>
      <c r="E41" s="13">
        <f>F41+G41+I41</f>
        <v>0</v>
      </c>
      <c r="F41" s="10">
        <v>0</v>
      </c>
      <c r="G41" s="10">
        <v>0</v>
      </c>
      <c r="H41" s="10">
        <v>0</v>
      </c>
      <c r="I41" s="10">
        <v>0</v>
      </c>
    </row>
    <row r="42" spans="1:9" ht="22.5" customHeight="1" x14ac:dyDescent="0.25">
      <c r="A42" s="34" t="s">
        <v>15</v>
      </c>
      <c r="B42" s="28" t="s">
        <v>41</v>
      </c>
      <c r="C42" s="28" t="s">
        <v>31</v>
      </c>
      <c r="D42" s="7" t="s">
        <v>9</v>
      </c>
      <c r="E42" s="14">
        <f t="shared" si="1"/>
        <v>328700</v>
      </c>
      <c r="F42" s="9">
        <f>SUM(F43:F48)</f>
        <v>233700</v>
      </c>
      <c r="G42" s="9">
        <f t="shared" ref="G42:H42" si="6">SUM(G43:G48)</f>
        <v>62100</v>
      </c>
      <c r="H42" s="9">
        <f t="shared" si="6"/>
        <v>0</v>
      </c>
      <c r="I42" s="9">
        <f t="shared" ref="I42" si="7">SUM(I43:I48)</f>
        <v>32900</v>
      </c>
    </row>
    <row r="43" spans="1:9" ht="22.5" customHeight="1" x14ac:dyDescent="0.25">
      <c r="A43" s="35"/>
      <c r="B43" s="29"/>
      <c r="C43" s="29"/>
      <c r="D43" s="6">
        <v>2019</v>
      </c>
      <c r="E43" s="13">
        <f t="shared" si="1"/>
        <v>0</v>
      </c>
      <c r="F43" s="10">
        <v>0</v>
      </c>
      <c r="G43" s="11">
        <v>0</v>
      </c>
      <c r="H43" s="11">
        <v>0</v>
      </c>
      <c r="I43" s="11">
        <v>0</v>
      </c>
    </row>
    <row r="44" spans="1:9" ht="22.5" customHeight="1" x14ac:dyDescent="0.25">
      <c r="A44" s="35"/>
      <c r="B44" s="29"/>
      <c r="C44" s="29"/>
      <c r="D44" s="6">
        <v>2020</v>
      </c>
      <c r="E44" s="13">
        <f t="shared" si="1"/>
        <v>328700</v>
      </c>
      <c r="F44" s="10">
        <v>233700</v>
      </c>
      <c r="G44" s="12">
        <v>62100</v>
      </c>
      <c r="H44" s="11">
        <v>0</v>
      </c>
      <c r="I44" s="10">
        <v>32900</v>
      </c>
    </row>
    <row r="45" spans="1:9" ht="22.5" customHeight="1" x14ac:dyDescent="0.25">
      <c r="A45" s="35"/>
      <c r="B45" s="29"/>
      <c r="C45" s="29"/>
      <c r="D45" s="6">
        <v>2021</v>
      </c>
      <c r="E45" s="13">
        <f t="shared" si="1"/>
        <v>0</v>
      </c>
      <c r="F45" s="10">
        <v>0</v>
      </c>
      <c r="G45" s="10">
        <v>0</v>
      </c>
      <c r="H45" s="11">
        <v>0</v>
      </c>
      <c r="I45" s="10">
        <v>0</v>
      </c>
    </row>
    <row r="46" spans="1:9" ht="22.5" customHeight="1" x14ac:dyDescent="0.25">
      <c r="A46" s="35"/>
      <c r="B46" s="29"/>
      <c r="C46" s="29"/>
      <c r="D46" s="6">
        <v>2022</v>
      </c>
      <c r="E46" s="13">
        <f t="shared" si="1"/>
        <v>0</v>
      </c>
      <c r="F46" s="10">
        <v>0</v>
      </c>
      <c r="G46" s="10">
        <v>0</v>
      </c>
      <c r="H46" s="11">
        <v>0</v>
      </c>
      <c r="I46" s="10">
        <v>0</v>
      </c>
    </row>
    <row r="47" spans="1:9" ht="22.5" customHeight="1" x14ac:dyDescent="0.25">
      <c r="A47" s="35"/>
      <c r="B47" s="29"/>
      <c r="C47" s="29"/>
      <c r="D47" s="6">
        <v>2023</v>
      </c>
      <c r="E47" s="13">
        <f t="shared" si="1"/>
        <v>0</v>
      </c>
      <c r="F47" s="10">
        <v>0</v>
      </c>
      <c r="G47" s="10">
        <v>0</v>
      </c>
      <c r="H47" s="11">
        <v>0</v>
      </c>
      <c r="I47" s="10">
        <v>0</v>
      </c>
    </row>
    <row r="48" spans="1:9" ht="34.5" customHeight="1" x14ac:dyDescent="0.25">
      <c r="A48" s="35"/>
      <c r="B48" s="29"/>
      <c r="C48" s="29"/>
      <c r="D48" s="6">
        <v>2024</v>
      </c>
      <c r="E48" s="13">
        <f t="shared" si="1"/>
        <v>0</v>
      </c>
      <c r="F48" s="10">
        <v>0</v>
      </c>
      <c r="G48" s="10">
        <v>0</v>
      </c>
      <c r="H48" s="11">
        <v>0</v>
      </c>
      <c r="I48" s="10">
        <v>0</v>
      </c>
    </row>
    <row r="49" spans="1:9" ht="34.5" customHeight="1" x14ac:dyDescent="0.25">
      <c r="A49" s="36"/>
      <c r="B49" s="30"/>
      <c r="C49" s="30"/>
      <c r="D49" s="6">
        <v>2025</v>
      </c>
      <c r="E49" s="13">
        <f>F49+G49+I49</f>
        <v>0</v>
      </c>
      <c r="F49" s="10">
        <v>0</v>
      </c>
      <c r="G49" s="10">
        <v>0</v>
      </c>
      <c r="H49" s="10">
        <v>0</v>
      </c>
      <c r="I49" s="10">
        <v>0</v>
      </c>
    </row>
    <row r="50" spans="1:9" ht="37.5" customHeight="1" x14ac:dyDescent="0.25">
      <c r="A50" s="34" t="s">
        <v>19</v>
      </c>
      <c r="B50" s="28" t="s">
        <v>42</v>
      </c>
      <c r="C50" s="28" t="s">
        <v>32</v>
      </c>
      <c r="D50" s="7" t="s">
        <v>9</v>
      </c>
      <c r="E50" s="14">
        <f t="shared" ref="E50:E56" si="8">F50+G50+I50</f>
        <v>2000000</v>
      </c>
      <c r="F50" s="9">
        <f>SUM(F51:F56)</f>
        <v>0</v>
      </c>
      <c r="G50" s="9">
        <f t="shared" ref="G50:I50" si="9">SUM(G51:G56)</f>
        <v>2000000</v>
      </c>
      <c r="H50" s="9">
        <f t="shared" si="9"/>
        <v>0</v>
      </c>
      <c r="I50" s="9">
        <f t="shared" si="9"/>
        <v>0</v>
      </c>
    </row>
    <row r="51" spans="1:9" ht="34.5" customHeight="1" x14ac:dyDescent="0.25">
      <c r="A51" s="35"/>
      <c r="B51" s="29"/>
      <c r="C51" s="29"/>
      <c r="D51" s="6">
        <v>2019</v>
      </c>
      <c r="E51" s="13">
        <f t="shared" si="8"/>
        <v>0</v>
      </c>
      <c r="F51" s="10">
        <v>0</v>
      </c>
      <c r="G51" s="11">
        <v>0</v>
      </c>
      <c r="H51" s="11">
        <v>0</v>
      </c>
      <c r="I51" s="11">
        <v>0</v>
      </c>
    </row>
    <row r="52" spans="1:9" ht="22.5" customHeight="1" x14ac:dyDescent="0.25">
      <c r="A52" s="35"/>
      <c r="B52" s="29"/>
      <c r="C52" s="29"/>
      <c r="D52" s="6">
        <v>2020</v>
      </c>
      <c r="E52" s="13">
        <f t="shared" si="8"/>
        <v>2000000</v>
      </c>
      <c r="F52" s="10">
        <v>0</v>
      </c>
      <c r="G52" s="12">
        <v>2000000</v>
      </c>
      <c r="H52" s="11">
        <v>0</v>
      </c>
      <c r="I52" s="10">
        <v>0</v>
      </c>
    </row>
    <row r="53" spans="1:9" ht="22.5" customHeight="1" x14ac:dyDescent="0.25">
      <c r="A53" s="35"/>
      <c r="B53" s="29"/>
      <c r="C53" s="29"/>
      <c r="D53" s="6">
        <v>2021</v>
      </c>
      <c r="E53" s="13">
        <f t="shared" si="8"/>
        <v>0</v>
      </c>
      <c r="F53" s="10">
        <v>0</v>
      </c>
      <c r="G53" s="10">
        <v>0</v>
      </c>
      <c r="H53" s="11">
        <v>0</v>
      </c>
      <c r="I53" s="10">
        <v>0</v>
      </c>
    </row>
    <row r="54" spans="1:9" ht="22.5" customHeight="1" x14ac:dyDescent="0.25">
      <c r="A54" s="35"/>
      <c r="B54" s="29"/>
      <c r="C54" s="29"/>
      <c r="D54" s="6">
        <v>2022</v>
      </c>
      <c r="E54" s="13">
        <f t="shared" si="8"/>
        <v>0</v>
      </c>
      <c r="F54" s="10">
        <v>0</v>
      </c>
      <c r="G54" s="10">
        <v>0</v>
      </c>
      <c r="H54" s="11">
        <v>0</v>
      </c>
      <c r="I54" s="10">
        <v>0</v>
      </c>
    </row>
    <row r="55" spans="1:9" ht="22.5" customHeight="1" x14ac:dyDescent="0.25">
      <c r="A55" s="35"/>
      <c r="B55" s="29"/>
      <c r="C55" s="29"/>
      <c r="D55" s="6">
        <v>2023</v>
      </c>
      <c r="E55" s="13">
        <f t="shared" si="8"/>
        <v>0</v>
      </c>
      <c r="F55" s="10">
        <v>0</v>
      </c>
      <c r="G55" s="10">
        <v>0</v>
      </c>
      <c r="H55" s="11">
        <v>0</v>
      </c>
      <c r="I55" s="10">
        <v>0</v>
      </c>
    </row>
    <row r="56" spans="1:9" ht="34.5" customHeight="1" x14ac:dyDescent="0.25">
      <c r="A56" s="35"/>
      <c r="B56" s="29"/>
      <c r="C56" s="29"/>
      <c r="D56" s="6">
        <v>2024</v>
      </c>
      <c r="E56" s="13">
        <f t="shared" si="8"/>
        <v>0</v>
      </c>
      <c r="F56" s="10">
        <v>0</v>
      </c>
      <c r="G56" s="10">
        <v>0</v>
      </c>
      <c r="H56" s="11">
        <v>0</v>
      </c>
      <c r="I56" s="10">
        <v>0</v>
      </c>
    </row>
    <row r="57" spans="1:9" ht="34.5" customHeight="1" x14ac:dyDescent="0.25">
      <c r="A57" s="36"/>
      <c r="B57" s="30"/>
      <c r="C57" s="30"/>
      <c r="D57" s="6">
        <v>2025</v>
      </c>
      <c r="E57" s="13">
        <f>F57+G57+I57</f>
        <v>0</v>
      </c>
      <c r="F57" s="10">
        <v>0</v>
      </c>
      <c r="G57" s="10">
        <v>0</v>
      </c>
      <c r="H57" s="10">
        <v>0</v>
      </c>
      <c r="I57" s="10">
        <v>0</v>
      </c>
    </row>
    <row r="58" spans="1:9" ht="37.5" customHeight="1" x14ac:dyDescent="0.25">
      <c r="A58" s="34" t="s">
        <v>20</v>
      </c>
      <c r="B58" s="28" t="s">
        <v>43</v>
      </c>
      <c r="C58" s="28" t="s">
        <v>33</v>
      </c>
      <c r="D58" s="7" t="s">
        <v>9</v>
      </c>
      <c r="E58" s="14">
        <f t="shared" ref="E58:E64" si="10">F58+G58+I58</f>
        <v>10000000</v>
      </c>
      <c r="F58" s="9">
        <f>SUM(F59:F64)</f>
        <v>10000000</v>
      </c>
      <c r="G58" s="9">
        <f t="shared" ref="G58:I58" si="11">SUM(G59:G64)</f>
        <v>0</v>
      </c>
      <c r="H58" s="9">
        <f t="shared" si="11"/>
        <v>0</v>
      </c>
      <c r="I58" s="9">
        <f t="shared" si="11"/>
        <v>0</v>
      </c>
    </row>
    <row r="59" spans="1:9" ht="34.5" customHeight="1" x14ac:dyDescent="0.25">
      <c r="A59" s="35"/>
      <c r="B59" s="29"/>
      <c r="C59" s="29"/>
      <c r="D59" s="6">
        <v>2019</v>
      </c>
      <c r="E59" s="13">
        <f t="shared" si="10"/>
        <v>0</v>
      </c>
      <c r="F59" s="10">
        <v>0</v>
      </c>
      <c r="G59" s="11">
        <v>0</v>
      </c>
      <c r="H59" s="11">
        <v>0</v>
      </c>
      <c r="I59" s="11">
        <v>0</v>
      </c>
    </row>
    <row r="60" spans="1:9" ht="22.5" customHeight="1" x14ac:dyDescent="0.25">
      <c r="A60" s="35"/>
      <c r="B60" s="29"/>
      <c r="C60" s="29"/>
      <c r="D60" s="6">
        <v>2020</v>
      </c>
      <c r="E60" s="13">
        <f t="shared" si="10"/>
        <v>0</v>
      </c>
      <c r="F60" s="10">
        <v>0</v>
      </c>
      <c r="G60" s="12">
        <v>0</v>
      </c>
      <c r="H60" s="11">
        <v>0</v>
      </c>
      <c r="I60" s="10">
        <v>0</v>
      </c>
    </row>
    <row r="61" spans="1:9" ht="22.5" customHeight="1" x14ac:dyDescent="0.25">
      <c r="A61" s="35"/>
      <c r="B61" s="29"/>
      <c r="C61" s="29"/>
      <c r="D61" s="6">
        <v>2021</v>
      </c>
      <c r="E61" s="13">
        <f t="shared" si="10"/>
        <v>10000000</v>
      </c>
      <c r="F61" s="10">
        <v>10000000</v>
      </c>
      <c r="G61" s="10">
        <v>0</v>
      </c>
      <c r="H61" s="11">
        <v>0</v>
      </c>
      <c r="I61" s="10">
        <v>0</v>
      </c>
    </row>
    <row r="62" spans="1:9" ht="22.5" customHeight="1" x14ac:dyDescent="0.25">
      <c r="A62" s="35"/>
      <c r="B62" s="29"/>
      <c r="C62" s="29"/>
      <c r="D62" s="6">
        <v>2022</v>
      </c>
      <c r="E62" s="13">
        <f t="shared" si="10"/>
        <v>0</v>
      </c>
      <c r="F62" s="10">
        <v>0</v>
      </c>
      <c r="G62" s="10">
        <v>0</v>
      </c>
      <c r="H62" s="11">
        <v>0</v>
      </c>
      <c r="I62" s="10">
        <v>0</v>
      </c>
    </row>
    <row r="63" spans="1:9" ht="22.5" customHeight="1" x14ac:dyDescent="0.25">
      <c r="A63" s="35"/>
      <c r="B63" s="29"/>
      <c r="C63" s="29"/>
      <c r="D63" s="6">
        <v>2023</v>
      </c>
      <c r="E63" s="13">
        <f t="shared" si="10"/>
        <v>0</v>
      </c>
      <c r="F63" s="10">
        <v>0</v>
      </c>
      <c r="G63" s="10">
        <v>0</v>
      </c>
      <c r="H63" s="11">
        <v>0</v>
      </c>
      <c r="I63" s="10">
        <v>0</v>
      </c>
    </row>
    <row r="64" spans="1:9" ht="34.5" customHeight="1" x14ac:dyDescent="0.25">
      <c r="A64" s="35"/>
      <c r="B64" s="29"/>
      <c r="C64" s="29"/>
      <c r="D64" s="6">
        <v>2024</v>
      </c>
      <c r="E64" s="13">
        <f t="shared" si="10"/>
        <v>0</v>
      </c>
      <c r="F64" s="10">
        <v>0</v>
      </c>
      <c r="G64" s="10">
        <v>0</v>
      </c>
      <c r="H64" s="11">
        <v>0</v>
      </c>
      <c r="I64" s="10">
        <v>0</v>
      </c>
    </row>
    <row r="65" spans="1:9" ht="34.5" customHeight="1" x14ac:dyDescent="0.25">
      <c r="A65" s="36"/>
      <c r="B65" s="30"/>
      <c r="C65" s="30"/>
      <c r="D65" s="6">
        <v>2025</v>
      </c>
      <c r="E65" s="13">
        <f>F65+G65+I65</f>
        <v>0</v>
      </c>
      <c r="F65" s="10">
        <v>0</v>
      </c>
      <c r="G65" s="10">
        <v>0</v>
      </c>
      <c r="H65" s="10">
        <v>0</v>
      </c>
      <c r="I65" s="10">
        <v>0</v>
      </c>
    </row>
    <row r="66" spans="1:9" ht="37.5" customHeight="1" x14ac:dyDescent="0.25">
      <c r="A66" s="22" t="s">
        <v>21</v>
      </c>
      <c r="B66" s="25" t="s">
        <v>44</v>
      </c>
      <c r="C66" s="25" t="s">
        <v>25</v>
      </c>
      <c r="D66" s="17" t="s">
        <v>9</v>
      </c>
      <c r="E66" s="18">
        <f t="shared" ref="E66:E72" si="12">F66+G66+I66</f>
        <v>7096169.1600000001</v>
      </c>
      <c r="F66" s="19">
        <f>SUM(F67:F72)</f>
        <v>6067200</v>
      </c>
      <c r="G66" s="19">
        <f t="shared" ref="G66:I66" si="13">SUM(G67:G72)</f>
        <v>319352.26</v>
      </c>
      <c r="H66" s="19">
        <f t="shared" si="13"/>
        <v>0</v>
      </c>
      <c r="I66" s="19">
        <f t="shared" si="13"/>
        <v>709616.9</v>
      </c>
    </row>
    <row r="67" spans="1:9" ht="34.5" customHeight="1" x14ac:dyDescent="0.25">
      <c r="A67" s="23"/>
      <c r="B67" s="26"/>
      <c r="C67" s="26"/>
      <c r="D67" s="20">
        <v>2019</v>
      </c>
      <c r="E67" s="21">
        <f t="shared" si="12"/>
        <v>0</v>
      </c>
      <c r="F67" s="11">
        <v>0</v>
      </c>
      <c r="G67" s="11">
        <v>0</v>
      </c>
      <c r="H67" s="11">
        <v>0</v>
      </c>
      <c r="I67" s="11">
        <v>0</v>
      </c>
    </row>
    <row r="68" spans="1:9" ht="22.5" customHeight="1" x14ac:dyDescent="0.25">
      <c r="A68" s="23"/>
      <c r="B68" s="26"/>
      <c r="C68" s="26"/>
      <c r="D68" s="20">
        <v>2020</v>
      </c>
      <c r="E68" s="21">
        <f t="shared" si="12"/>
        <v>0</v>
      </c>
      <c r="F68" s="11">
        <v>0</v>
      </c>
      <c r="G68" s="12">
        <v>0</v>
      </c>
      <c r="H68" s="11">
        <v>0</v>
      </c>
      <c r="I68" s="11">
        <v>0</v>
      </c>
    </row>
    <row r="69" spans="1:9" ht="22.5" customHeight="1" x14ac:dyDescent="0.25">
      <c r="A69" s="23"/>
      <c r="B69" s="26"/>
      <c r="C69" s="26"/>
      <c r="D69" s="20">
        <v>2021</v>
      </c>
      <c r="E69" s="21">
        <f t="shared" si="12"/>
        <v>0</v>
      </c>
      <c r="F69" s="11">
        <v>0</v>
      </c>
      <c r="G69" s="11">
        <v>0</v>
      </c>
      <c r="H69" s="11">
        <v>0</v>
      </c>
      <c r="I69" s="11">
        <v>0</v>
      </c>
    </row>
    <row r="70" spans="1:9" ht="22.5" customHeight="1" x14ac:dyDescent="0.25">
      <c r="A70" s="23"/>
      <c r="B70" s="26"/>
      <c r="C70" s="26"/>
      <c r="D70" s="20">
        <v>2022</v>
      </c>
      <c r="E70" s="21">
        <f t="shared" si="12"/>
        <v>7096169.1600000001</v>
      </c>
      <c r="F70" s="11">
        <v>6067200</v>
      </c>
      <c r="G70" s="11">
        <v>319352.26</v>
      </c>
      <c r="H70" s="11">
        <v>0</v>
      </c>
      <c r="I70" s="11">
        <v>709616.9</v>
      </c>
    </row>
    <row r="71" spans="1:9" ht="22.5" customHeight="1" x14ac:dyDescent="0.25">
      <c r="A71" s="23"/>
      <c r="B71" s="26"/>
      <c r="C71" s="26"/>
      <c r="D71" s="20">
        <v>2023</v>
      </c>
      <c r="E71" s="21">
        <f t="shared" si="12"/>
        <v>0</v>
      </c>
      <c r="F71" s="11">
        <v>0</v>
      </c>
      <c r="G71" s="11">
        <v>0</v>
      </c>
      <c r="H71" s="11">
        <v>0</v>
      </c>
      <c r="I71" s="11">
        <v>0</v>
      </c>
    </row>
    <row r="72" spans="1:9" ht="34.5" customHeight="1" x14ac:dyDescent="0.25">
      <c r="A72" s="23"/>
      <c r="B72" s="26"/>
      <c r="C72" s="26"/>
      <c r="D72" s="20">
        <v>2024</v>
      </c>
      <c r="E72" s="21">
        <f t="shared" si="12"/>
        <v>0</v>
      </c>
      <c r="F72" s="11">
        <v>0</v>
      </c>
      <c r="G72" s="11">
        <v>0</v>
      </c>
      <c r="H72" s="11">
        <v>0</v>
      </c>
      <c r="I72" s="11">
        <v>0</v>
      </c>
    </row>
    <row r="73" spans="1:9" ht="34.5" customHeight="1" x14ac:dyDescent="0.25">
      <c r="A73" s="24"/>
      <c r="B73" s="27"/>
      <c r="C73" s="27"/>
      <c r="D73" s="6">
        <v>2025</v>
      </c>
      <c r="E73" s="13">
        <f>F73+G73+I73</f>
        <v>0</v>
      </c>
      <c r="F73" s="10">
        <v>0</v>
      </c>
      <c r="G73" s="10">
        <v>0</v>
      </c>
      <c r="H73" s="10">
        <v>0</v>
      </c>
      <c r="I73" s="10">
        <v>0</v>
      </c>
    </row>
    <row r="74" spans="1:9" ht="37.5" customHeight="1" x14ac:dyDescent="0.25">
      <c r="A74" s="34" t="s">
        <v>24</v>
      </c>
      <c r="B74" s="45" t="s">
        <v>45</v>
      </c>
      <c r="C74" s="28" t="s">
        <v>34</v>
      </c>
      <c r="D74" s="7" t="s">
        <v>9</v>
      </c>
      <c r="E74" s="14">
        <f t="shared" ref="E74:E80" si="14">F74+G74+I74</f>
        <v>1000000</v>
      </c>
      <c r="F74" s="9">
        <f>SUM(F75:F80)</f>
        <v>1000000</v>
      </c>
      <c r="G74" s="9">
        <f t="shared" ref="G74:I74" si="15">SUM(G75:G80)</f>
        <v>0</v>
      </c>
      <c r="H74" s="9">
        <f t="shared" si="15"/>
        <v>0</v>
      </c>
      <c r="I74" s="9">
        <f t="shared" si="15"/>
        <v>0</v>
      </c>
    </row>
    <row r="75" spans="1:9" ht="34.5" customHeight="1" x14ac:dyDescent="0.25">
      <c r="A75" s="35"/>
      <c r="B75" s="46"/>
      <c r="C75" s="29"/>
      <c r="D75" s="6">
        <v>2019</v>
      </c>
      <c r="E75" s="13">
        <f t="shared" si="14"/>
        <v>0</v>
      </c>
      <c r="F75" s="10">
        <v>0</v>
      </c>
      <c r="G75" s="11">
        <v>0</v>
      </c>
      <c r="H75" s="11">
        <v>0</v>
      </c>
      <c r="I75" s="11">
        <v>0</v>
      </c>
    </row>
    <row r="76" spans="1:9" ht="22.5" customHeight="1" x14ac:dyDescent="0.25">
      <c r="A76" s="35"/>
      <c r="B76" s="46"/>
      <c r="C76" s="29"/>
      <c r="D76" s="6">
        <v>2020</v>
      </c>
      <c r="E76" s="13">
        <f t="shared" si="14"/>
        <v>0</v>
      </c>
      <c r="F76" s="10">
        <v>0</v>
      </c>
      <c r="G76" s="12">
        <v>0</v>
      </c>
      <c r="H76" s="11">
        <v>0</v>
      </c>
      <c r="I76" s="10">
        <v>0</v>
      </c>
    </row>
    <row r="77" spans="1:9" ht="22.5" customHeight="1" x14ac:dyDescent="0.25">
      <c r="A77" s="35"/>
      <c r="B77" s="46"/>
      <c r="C77" s="29"/>
      <c r="D77" s="6">
        <v>2021</v>
      </c>
      <c r="E77" s="13">
        <f t="shared" si="14"/>
        <v>1000000</v>
      </c>
      <c r="F77" s="10">
        <v>1000000</v>
      </c>
      <c r="G77" s="10">
        <v>0</v>
      </c>
      <c r="H77" s="11">
        <v>0</v>
      </c>
      <c r="I77" s="10">
        <v>0</v>
      </c>
    </row>
    <row r="78" spans="1:9" ht="22.5" customHeight="1" x14ac:dyDescent="0.25">
      <c r="A78" s="35"/>
      <c r="B78" s="46"/>
      <c r="C78" s="29"/>
      <c r="D78" s="6">
        <v>2022</v>
      </c>
      <c r="E78" s="13">
        <f t="shared" si="14"/>
        <v>0</v>
      </c>
      <c r="F78" s="10">
        <v>0</v>
      </c>
      <c r="G78" s="10">
        <v>0</v>
      </c>
      <c r="H78" s="11">
        <v>0</v>
      </c>
      <c r="I78" s="10">
        <v>0</v>
      </c>
    </row>
    <row r="79" spans="1:9" ht="22.5" customHeight="1" x14ac:dyDescent="0.25">
      <c r="A79" s="35"/>
      <c r="B79" s="46"/>
      <c r="C79" s="29"/>
      <c r="D79" s="6">
        <v>2023</v>
      </c>
      <c r="E79" s="13">
        <f t="shared" si="14"/>
        <v>0</v>
      </c>
      <c r="F79" s="10">
        <v>0</v>
      </c>
      <c r="G79" s="10">
        <v>0</v>
      </c>
      <c r="H79" s="11">
        <v>0</v>
      </c>
      <c r="I79" s="10">
        <v>0</v>
      </c>
    </row>
    <row r="80" spans="1:9" ht="34.5" customHeight="1" x14ac:dyDescent="0.25">
      <c r="A80" s="35"/>
      <c r="B80" s="46"/>
      <c r="C80" s="29"/>
      <c r="D80" s="6">
        <v>2024</v>
      </c>
      <c r="E80" s="13">
        <f t="shared" si="14"/>
        <v>0</v>
      </c>
      <c r="F80" s="10">
        <v>0</v>
      </c>
      <c r="G80" s="10">
        <v>0</v>
      </c>
      <c r="H80" s="11">
        <v>0</v>
      </c>
      <c r="I80" s="10">
        <v>0</v>
      </c>
    </row>
    <row r="81" spans="1:9" ht="34.5" customHeight="1" x14ac:dyDescent="0.25">
      <c r="A81" s="36"/>
      <c r="B81" s="47"/>
      <c r="C81" s="30"/>
      <c r="D81" s="6">
        <v>2025</v>
      </c>
      <c r="E81" s="13">
        <f>F81+G81+I81</f>
        <v>0</v>
      </c>
      <c r="F81" s="10">
        <v>0</v>
      </c>
      <c r="G81" s="10">
        <v>0</v>
      </c>
      <c r="H81" s="10">
        <v>0</v>
      </c>
      <c r="I81" s="10">
        <v>0</v>
      </c>
    </row>
    <row r="82" spans="1:9" x14ac:dyDescent="0.25">
      <c r="A82" s="67" t="s">
        <v>10</v>
      </c>
      <c r="B82" s="68"/>
      <c r="C82" s="69"/>
      <c r="D82" s="7" t="s">
        <v>9</v>
      </c>
      <c r="E82" s="14">
        <f>F82+G82+I82</f>
        <v>72078796.539999992</v>
      </c>
      <c r="F82" s="9">
        <f>SUM(F83:F88)</f>
        <v>18256626.009999998</v>
      </c>
      <c r="G82" s="9">
        <f t="shared" ref="G82:I82" si="16">SUM(G83:G88)</f>
        <v>46273601.349999994</v>
      </c>
      <c r="H82" s="9">
        <f t="shared" ref="H82" si="17">SUM(H83:H88)</f>
        <v>0</v>
      </c>
      <c r="I82" s="9">
        <f t="shared" si="16"/>
        <v>7548569.1800000006</v>
      </c>
    </row>
    <row r="83" spans="1:9" x14ac:dyDescent="0.25">
      <c r="A83" s="70"/>
      <c r="B83" s="71"/>
      <c r="C83" s="72"/>
      <c r="D83" s="6">
        <v>2019</v>
      </c>
      <c r="E83" s="13">
        <f>F83+G83+I83</f>
        <v>16373661</v>
      </c>
      <c r="F83" s="10">
        <f>F11+F19+F35+F43+F51+F59+F75</f>
        <v>7201.23</v>
      </c>
      <c r="G83" s="10">
        <f t="shared" ref="G83" si="18">G11+G19+G35+G43+G51+G59+G75</f>
        <v>14137923.77</v>
      </c>
      <c r="H83" s="10">
        <f t="shared" ref="H83" si="19">H11+H19+H35+H43+H51+H59+H75</f>
        <v>0</v>
      </c>
      <c r="I83" s="10">
        <f>I11+I19+I35+I43+I51+I59+I75+I67</f>
        <v>2228536</v>
      </c>
    </row>
    <row r="84" spans="1:9" x14ac:dyDescent="0.25">
      <c r="A84" s="70"/>
      <c r="B84" s="71"/>
      <c r="C84" s="72"/>
      <c r="D84" s="6">
        <v>2020</v>
      </c>
      <c r="E84" s="13">
        <f t="shared" ref="E84:E86" si="20">F84+G84+I84</f>
        <v>21446737.82</v>
      </c>
      <c r="F84" s="10">
        <f>F12+F20+F36+F44+F52</f>
        <v>233700</v>
      </c>
      <c r="G84" s="10">
        <f>G12+G20+G36+G44+G52</f>
        <v>18736100</v>
      </c>
      <c r="H84" s="10">
        <f>H12+H20+H36+H44+H52</f>
        <v>0</v>
      </c>
      <c r="I84" s="10">
        <f>I12+I20+I36+I44+I52+I60+I76+I68</f>
        <v>2476937.8199999998</v>
      </c>
    </row>
    <row r="85" spans="1:9" x14ac:dyDescent="0.25">
      <c r="A85" s="70"/>
      <c r="B85" s="71"/>
      <c r="C85" s="72"/>
      <c r="D85" s="6">
        <v>2021</v>
      </c>
      <c r="E85" s="13">
        <f t="shared" si="20"/>
        <v>11380572.979999999</v>
      </c>
      <c r="F85" s="10">
        <f>F13+F21+F37+F45+F53+F61+F77</f>
        <v>11270851.109999999</v>
      </c>
      <c r="G85" s="10">
        <f t="shared" ref="G85" si="21">G13+G21+G37+G45+G53+G61+G77</f>
        <v>97099</v>
      </c>
      <c r="H85" s="10">
        <f t="shared" ref="H85" si="22">H13+H21+H37+H45+H53+H61+H77</f>
        <v>0</v>
      </c>
      <c r="I85" s="10">
        <f>I13+I21+I37+I45+I53+I61+I77+I69</f>
        <v>12622.87</v>
      </c>
    </row>
    <row r="86" spans="1:9" x14ac:dyDescent="0.25">
      <c r="A86" s="70"/>
      <c r="B86" s="71"/>
      <c r="C86" s="72"/>
      <c r="D86" s="6">
        <v>2022</v>
      </c>
      <c r="E86" s="13">
        <f t="shared" si="20"/>
        <v>7618439.9500000002</v>
      </c>
      <c r="F86" s="10">
        <f>F14+F22+F38+F46+F54+F70</f>
        <v>6322873.6699999999</v>
      </c>
      <c r="G86" s="10">
        <f>G14+G22+G38+G46+G54+G70</f>
        <v>404578.58</v>
      </c>
      <c r="H86" s="10">
        <f t="shared" ref="H86" si="23">H14+H22+H38+H46+H54</f>
        <v>0</v>
      </c>
      <c r="I86" s="10">
        <f>I14+I22+I38+I46+I54+I62+I78+I70</f>
        <v>890987.7</v>
      </c>
    </row>
    <row r="87" spans="1:9" x14ac:dyDescent="0.25">
      <c r="A87" s="70"/>
      <c r="B87" s="71"/>
      <c r="C87" s="72"/>
      <c r="D87" s="6">
        <v>2023</v>
      </c>
      <c r="E87" s="13">
        <f>F87+G87+I87</f>
        <v>14796713.99</v>
      </c>
      <c r="F87" s="10">
        <f>F15+F23+F39+F47+F55+F31</f>
        <v>211000</v>
      </c>
      <c r="G87" s="10">
        <f>G15+G23+G39+G47+G55+G31</f>
        <v>12827600</v>
      </c>
      <c r="H87" s="10">
        <f>H15+H23+H39+H47+H55+H31</f>
        <v>0</v>
      </c>
      <c r="I87" s="10">
        <f>I15+I23+I39+I47+I55+I31</f>
        <v>1758113.99</v>
      </c>
    </row>
    <row r="88" spans="1:9" x14ac:dyDescent="0.25">
      <c r="A88" s="70"/>
      <c r="B88" s="71"/>
      <c r="C88" s="72"/>
      <c r="D88" s="6">
        <v>2024</v>
      </c>
      <c r="E88" s="13">
        <f>F88+G88+I88</f>
        <v>462670.8</v>
      </c>
      <c r="F88" s="10">
        <f t="shared" ref="F88:H89" si="24">F16+F24+F40+F48+F56</f>
        <v>211000</v>
      </c>
      <c r="G88" s="10">
        <f t="shared" si="24"/>
        <v>70300</v>
      </c>
      <c r="H88" s="10">
        <f t="shared" si="24"/>
        <v>0</v>
      </c>
      <c r="I88" s="10">
        <f>I16+I24+I40+I48+I56+I64+I80+I72</f>
        <v>181370.8</v>
      </c>
    </row>
    <row r="89" spans="1:9" x14ac:dyDescent="0.25">
      <c r="A89" s="73"/>
      <c r="B89" s="74"/>
      <c r="C89" s="75"/>
      <c r="D89" s="6">
        <v>2025</v>
      </c>
      <c r="E89" s="13">
        <f>F89+G89+I89</f>
        <v>0</v>
      </c>
      <c r="F89" s="10">
        <f t="shared" si="24"/>
        <v>0</v>
      </c>
      <c r="G89" s="10">
        <f t="shared" si="24"/>
        <v>0</v>
      </c>
      <c r="H89" s="10">
        <f t="shared" si="24"/>
        <v>0</v>
      </c>
      <c r="I89" s="10">
        <f>I17+I25+I41+I49+I57+I65+I81+I73</f>
        <v>0</v>
      </c>
    </row>
    <row r="90" spans="1:9" ht="25.5" customHeight="1" x14ac:dyDescent="0.25">
      <c r="A90" s="6">
        <v>2</v>
      </c>
      <c r="B90" s="66" t="s">
        <v>46</v>
      </c>
      <c r="C90" s="66"/>
      <c r="D90" s="66"/>
      <c r="E90" s="66"/>
      <c r="F90" s="66"/>
      <c r="G90" s="66"/>
      <c r="H90" s="66"/>
      <c r="I90" s="66"/>
    </row>
    <row r="91" spans="1:9" ht="36" customHeight="1" x14ac:dyDescent="0.25">
      <c r="A91" s="31" t="s">
        <v>16</v>
      </c>
      <c r="B91" s="28" t="s">
        <v>47</v>
      </c>
      <c r="C91" s="28" t="s">
        <v>35</v>
      </c>
      <c r="D91" s="7" t="s">
        <v>9</v>
      </c>
      <c r="E91" s="14">
        <f>F91+G91+I91</f>
        <v>379305.64</v>
      </c>
      <c r="F91" s="9">
        <f>SUM(F92:F97)</f>
        <v>0</v>
      </c>
      <c r="G91" s="9">
        <f t="shared" ref="G91:I91" si="25">SUM(G92:G97)</f>
        <v>309946.19</v>
      </c>
      <c r="H91" s="9">
        <f t="shared" si="25"/>
        <v>0</v>
      </c>
      <c r="I91" s="9">
        <f t="shared" si="25"/>
        <v>69359.45</v>
      </c>
    </row>
    <row r="92" spans="1:9" ht="36" customHeight="1" x14ac:dyDescent="0.25">
      <c r="A92" s="32"/>
      <c r="B92" s="29"/>
      <c r="C92" s="29"/>
      <c r="D92" s="6">
        <v>2019</v>
      </c>
      <c r="E92" s="13">
        <f t="shared" ref="E92:E137" si="26">F92+G92+I92</f>
        <v>379305.64</v>
      </c>
      <c r="F92" s="10">
        <v>0</v>
      </c>
      <c r="G92" s="11">
        <v>309946.19</v>
      </c>
      <c r="H92" s="11">
        <v>0</v>
      </c>
      <c r="I92" s="11">
        <v>69359.45</v>
      </c>
    </row>
    <row r="93" spans="1:9" ht="36" customHeight="1" x14ac:dyDescent="0.25">
      <c r="A93" s="32"/>
      <c r="B93" s="29"/>
      <c r="C93" s="29"/>
      <c r="D93" s="6">
        <v>2020</v>
      </c>
      <c r="E93" s="13">
        <f t="shared" si="26"/>
        <v>0</v>
      </c>
      <c r="F93" s="10">
        <v>0</v>
      </c>
      <c r="G93" s="10">
        <v>0</v>
      </c>
      <c r="H93" s="11">
        <v>0</v>
      </c>
      <c r="I93" s="10">
        <v>0</v>
      </c>
    </row>
    <row r="94" spans="1:9" ht="36" customHeight="1" x14ac:dyDescent="0.25">
      <c r="A94" s="32"/>
      <c r="B94" s="29"/>
      <c r="C94" s="29"/>
      <c r="D94" s="6">
        <v>2021</v>
      </c>
      <c r="E94" s="13">
        <f t="shared" si="26"/>
        <v>0</v>
      </c>
      <c r="F94" s="10">
        <v>0</v>
      </c>
      <c r="G94" s="10">
        <v>0</v>
      </c>
      <c r="H94" s="11">
        <v>0</v>
      </c>
      <c r="I94" s="10">
        <v>0</v>
      </c>
    </row>
    <row r="95" spans="1:9" ht="36" customHeight="1" x14ac:dyDescent="0.25">
      <c r="A95" s="32"/>
      <c r="B95" s="29"/>
      <c r="C95" s="29"/>
      <c r="D95" s="6">
        <v>2022</v>
      </c>
      <c r="E95" s="13">
        <f t="shared" si="26"/>
        <v>0</v>
      </c>
      <c r="F95" s="10">
        <v>0</v>
      </c>
      <c r="G95" s="10">
        <v>0</v>
      </c>
      <c r="H95" s="11">
        <v>0</v>
      </c>
      <c r="I95" s="10">
        <v>0</v>
      </c>
    </row>
    <row r="96" spans="1:9" ht="36" customHeight="1" x14ac:dyDescent="0.25">
      <c r="A96" s="32"/>
      <c r="B96" s="29"/>
      <c r="C96" s="29"/>
      <c r="D96" s="6">
        <v>2023</v>
      </c>
      <c r="E96" s="13">
        <f t="shared" si="26"/>
        <v>0</v>
      </c>
      <c r="F96" s="10">
        <v>0</v>
      </c>
      <c r="G96" s="10">
        <v>0</v>
      </c>
      <c r="H96" s="11">
        <v>0</v>
      </c>
      <c r="I96" s="10">
        <v>0</v>
      </c>
    </row>
    <row r="97" spans="1:10" ht="36" customHeight="1" x14ac:dyDescent="0.25">
      <c r="A97" s="32"/>
      <c r="B97" s="29"/>
      <c r="C97" s="29"/>
      <c r="D97" s="6">
        <v>2024</v>
      </c>
      <c r="E97" s="13">
        <f t="shared" si="26"/>
        <v>0</v>
      </c>
      <c r="F97" s="10">
        <v>0</v>
      </c>
      <c r="G97" s="10">
        <v>0</v>
      </c>
      <c r="H97" s="11">
        <v>0</v>
      </c>
      <c r="I97" s="10">
        <v>0</v>
      </c>
    </row>
    <row r="98" spans="1:10" ht="36" customHeight="1" x14ac:dyDescent="0.25">
      <c r="A98" s="32"/>
      <c r="B98" s="29"/>
      <c r="C98" s="30"/>
      <c r="D98" s="6">
        <v>2025</v>
      </c>
      <c r="E98" s="13">
        <f>F98+G98+I98</f>
        <v>0</v>
      </c>
      <c r="F98" s="10">
        <v>0</v>
      </c>
      <c r="G98" s="10">
        <v>0</v>
      </c>
      <c r="H98" s="10">
        <v>0</v>
      </c>
      <c r="I98" s="10">
        <v>0</v>
      </c>
    </row>
    <row r="99" spans="1:10" ht="27" customHeight="1" x14ac:dyDescent="0.25">
      <c r="A99" s="32"/>
      <c r="B99" s="29"/>
      <c r="C99" s="28" t="s">
        <v>36</v>
      </c>
      <c r="D99" s="7" t="s">
        <v>9</v>
      </c>
      <c r="E99" s="14">
        <f t="shared" si="26"/>
        <v>1250000</v>
      </c>
      <c r="F99" s="9">
        <f>SUM(F100:F105)</f>
        <v>0</v>
      </c>
      <c r="G99" s="9">
        <f t="shared" ref="G99:I99" si="27">SUM(G100:G105)</f>
        <v>1087499.96</v>
      </c>
      <c r="H99" s="9">
        <f t="shared" si="27"/>
        <v>0</v>
      </c>
      <c r="I99" s="9">
        <f t="shared" si="27"/>
        <v>162500.04</v>
      </c>
    </row>
    <row r="100" spans="1:10" ht="27" customHeight="1" x14ac:dyDescent="0.25">
      <c r="A100" s="32"/>
      <c r="B100" s="29"/>
      <c r="C100" s="29"/>
      <c r="D100" s="6">
        <v>2019</v>
      </c>
      <c r="E100" s="13">
        <f t="shared" si="26"/>
        <v>1250000</v>
      </c>
      <c r="F100" s="10">
        <v>0</v>
      </c>
      <c r="G100" s="11">
        <v>1087499.96</v>
      </c>
      <c r="H100" s="11">
        <v>0</v>
      </c>
      <c r="I100" s="11">
        <f>162500.04</f>
        <v>162500.04</v>
      </c>
      <c r="J100">
        <v>806945</v>
      </c>
    </row>
    <row r="101" spans="1:10" ht="27" customHeight="1" x14ac:dyDescent="0.25">
      <c r="A101" s="32"/>
      <c r="B101" s="29"/>
      <c r="C101" s="29"/>
      <c r="D101" s="6">
        <v>2020</v>
      </c>
      <c r="E101" s="13">
        <f t="shared" si="26"/>
        <v>0</v>
      </c>
      <c r="F101" s="10">
        <v>0</v>
      </c>
      <c r="G101" s="10">
        <v>0</v>
      </c>
      <c r="H101" s="11">
        <v>0</v>
      </c>
      <c r="I101" s="10">
        <v>0</v>
      </c>
    </row>
    <row r="102" spans="1:10" ht="27" customHeight="1" x14ac:dyDescent="0.25">
      <c r="A102" s="32"/>
      <c r="B102" s="29"/>
      <c r="C102" s="29"/>
      <c r="D102" s="6">
        <v>2021</v>
      </c>
      <c r="E102" s="13">
        <f t="shared" ref="E102:E103" si="28">F102+G102+I102</f>
        <v>0</v>
      </c>
      <c r="F102" s="10">
        <v>0</v>
      </c>
      <c r="G102" s="10">
        <v>0</v>
      </c>
      <c r="H102" s="11">
        <v>0</v>
      </c>
      <c r="I102" s="10">
        <v>0</v>
      </c>
    </row>
    <row r="103" spans="1:10" ht="27" customHeight="1" x14ac:dyDescent="0.25">
      <c r="A103" s="32"/>
      <c r="B103" s="29"/>
      <c r="C103" s="29"/>
      <c r="D103" s="6">
        <v>2022</v>
      </c>
      <c r="E103" s="13">
        <f t="shared" si="28"/>
        <v>0</v>
      </c>
      <c r="F103" s="10">
        <v>0</v>
      </c>
      <c r="G103" s="10">
        <v>0</v>
      </c>
      <c r="H103" s="11">
        <v>0</v>
      </c>
      <c r="I103" s="10">
        <v>0</v>
      </c>
    </row>
    <row r="104" spans="1:10" ht="27" customHeight="1" x14ac:dyDescent="0.25">
      <c r="A104" s="32"/>
      <c r="B104" s="29"/>
      <c r="C104" s="29"/>
      <c r="D104" s="6">
        <v>2023</v>
      </c>
      <c r="E104" s="13">
        <f t="shared" si="26"/>
        <v>0</v>
      </c>
      <c r="F104" s="10">
        <v>0</v>
      </c>
      <c r="G104" s="10">
        <v>0</v>
      </c>
      <c r="H104" s="11">
        <v>0</v>
      </c>
      <c r="I104" s="10">
        <v>0</v>
      </c>
    </row>
    <row r="105" spans="1:10" ht="27" customHeight="1" x14ac:dyDescent="0.25">
      <c r="A105" s="32"/>
      <c r="B105" s="29"/>
      <c r="C105" s="29"/>
      <c r="D105" s="6">
        <v>2024</v>
      </c>
      <c r="E105" s="13">
        <f t="shared" si="26"/>
        <v>0</v>
      </c>
      <c r="F105" s="10">
        <v>0</v>
      </c>
      <c r="G105" s="10">
        <v>0</v>
      </c>
      <c r="H105" s="11">
        <v>0</v>
      </c>
      <c r="I105" s="10">
        <v>0</v>
      </c>
    </row>
    <row r="106" spans="1:10" ht="27" customHeight="1" x14ac:dyDescent="0.25">
      <c r="A106" s="32"/>
      <c r="B106" s="29"/>
      <c r="C106" s="30"/>
      <c r="D106" s="6">
        <v>2025</v>
      </c>
      <c r="E106" s="13">
        <f>F106+G106+I106</f>
        <v>0</v>
      </c>
      <c r="F106" s="10">
        <v>0</v>
      </c>
      <c r="G106" s="10">
        <v>0</v>
      </c>
      <c r="H106" s="11">
        <v>0</v>
      </c>
      <c r="I106" s="10">
        <v>0</v>
      </c>
    </row>
    <row r="107" spans="1:10" ht="27" customHeight="1" x14ac:dyDescent="0.25">
      <c r="A107" s="32"/>
      <c r="B107" s="29"/>
      <c r="C107" s="28" t="s">
        <v>22</v>
      </c>
      <c r="D107" s="7" t="s">
        <v>9</v>
      </c>
      <c r="E107" s="14">
        <f t="shared" ref="E107:E113" si="29">F107+G107+I107</f>
        <v>943534.69</v>
      </c>
      <c r="F107" s="9">
        <f>SUM(F108:F113)</f>
        <v>0</v>
      </c>
      <c r="G107" s="9">
        <f t="shared" ref="G107:I107" si="30">SUM(G108:G113)</f>
        <v>849181.22</v>
      </c>
      <c r="H107" s="9">
        <f t="shared" si="30"/>
        <v>0</v>
      </c>
      <c r="I107" s="9">
        <f t="shared" si="30"/>
        <v>94353.47</v>
      </c>
    </row>
    <row r="108" spans="1:10" ht="27" customHeight="1" x14ac:dyDescent="0.25">
      <c r="A108" s="32"/>
      <c r="B108" s="29"/>
      <c r="C108" s="29"/>
      <c r="D108" s="6">
        <v>2019</v>
      </c>
      <c r="E108" s="13">
        <f t="shared" si="29"/>
        <v>0</v>
      </c>
      <c r="F108" s="10">
        <v>0</v>
      </c>
      <c r="G108" s="11">
        <v>0</v>
      </c>
      <c r="H108" s="11">
        <v>0</v>
      </c>
      <c r="I108" s="11">
        <v>0</v>
      </c>
      <c r="J108">
        <v>806945</v>
      </c>
    </row>
    <row r="109" spans="1:10" ht="27" customHeight="1" x14ac:dyDescent="0.25">
      <c r="A109" s="32"/>
      <c r="B109" s="29"/>
      <c r="C109" s="29"/>
      <c r="D109" s="6">
        <v>2020</v>
      </c>
      <c r="E109" s="13">
        <f t="shared" si="29"/>
        <v>0</v>
      </c>
      <c r="F109" s="10">
        <v>0</v>
      </c>
      <c r="G109" s="10">
        <v>0</v>
      </c>
      <c r="H109" s="11">
        <v>0</v>
      </c>
      <c r="I109" s="10">
        <v>0</v>
      </c>
    </row>
    <row r="110" spans="1:10" ht="27" customHeight="1" x14ac:dyDescent="0.25">
      <c r="A110" s="32"/>
      <c r="B110" s="29"/>
      <c r="C110" s="29"/>
      <c r="D110" s="6">
        <v>2021</v>
      </c>
      <c r="E110" s="13">
        <f>F110+G110+I110</f>
        <v>943534.69</v>
      </c>
      <c r="F110" s="10">
        <v>0</v>
      </c>
      <c r="G110" s="10">
        <v>849181.22</v>
      </c>
      <c r="H110" s="11">
        <v>0</v>
      </c>
      <c r="I110" s="10">
        <v>94353.47</v>
      </c>
    </row>
    <row r="111" spans="1:10" ht="27" customHeight="1" x14ac:dyDescent="0.25">
      <c r="A111" s="32"/>
      <c r="B111" s="29"/>
      <c r="C111" s="29"/>
      <c r="D111" s="6">
        <v>2022</v>
      </c>
      <c r="E111" s="13">
        <f t="shared" si="29"/>
        <v>0</v>
      </c>
      <c r="F111" s="10">
        <v>0</v>
      </c>
      <c r="G111" s="10">
        <v>0</v>
      </c>
      <c r="H111" s="11">
        <v>0</v>
      </c>
      <c r="I111" s="10">
        <v>0</v>
      </c>
    </row>
    <row r="112" spans="1:10" ht="27" customHeight="1" x14ac:dyDescent="0.25">
      <c r="A112" s="32"/>
      <c r="B112" s="29"/>
      <c r="C112" s="29"/>
      <c r="D112" s="6">
        <v>2023</v>
      </c>
      <c r="E112" s="13">
        <f t="shared" si="29"/>
        <v>0</v>
      </c>
      <c r="F112" s="10">
        <v>0</v>
      </c>
      <c r="G112" s="10">
        <v>0</v>
      </c>
      <c r="H112" s="11">
        <v>0</v>
      </c>
      <c r="I112" s="10">
        <v>0</v>
      </c>
    </row>
    <row r="113" spans="1:9" ht="27" customHeight="1" x14ac:dyDescent="0.25">
      <c r="A113" s="32"/>
      <c r="B113" s="29"/>
      <c r="C113" s="29"/>
      <c r="D113" s="6">
        <v>2024</v>
      </c>
      <c r="E113" s="13">
        <f t="shared" si="29"/>
        <v>0</v>
      </c>
      <c r="F113" s="10">
        <v>0</v>
      </c>
      <c r="G113" s="10">
        <v>0</v>
      </c>
      <c r="H113" s="11">
        <v>0</v>
      </c>
      <c r="I113" s="10">
        <v>0</v>
      </c>
    </row>
    <row r="114" spans="1:9" ht="27" customHeight="1" x14ac:dyDescent="0.25">
      <c r="A114" s="33"/>
      <c r="B114" s="30"/>
      <c r="C114" s="30"/>
      <c r="D114" s="6">
        <v>2025</v>
      </c>
      <c r="E114" s="13">
        <f>F114+G114+I114</f>
        <v>0</v>
      </c>
      <c r="F114" s="10">
        <v>0</v>
      </c>
      <c r="G114" s="10">
        <v>0</v>
      </c>
      <c r="H114" s="11">
        <v>0</v>
      </c>
      <c r="I114" s="10">
        <v>0</v>
      </c>
    </row>
    <row r="115" spans="1:9" x14ac:dyDescent="0.25">
      <c r="A115" s="48" t="s">
        <v>10</v>
      </c>
      <c r="B115" s="49"/>
      <c r="C115" s="50"/>
      <c r="D115" s="7" t="s">
        <v>9</v>
      </c>
      <c r="E115" s="14">
        <f t="shared" si="26"/>
        <v>2572840.33</v>
      </c>
      <c r="F115" s="9">
        <f>F92+F100</f>
        <v>0</v>
      </c>
      <c r="G115" s="9">
        <f t="shared" ref="G115:I115" si="31">SUM(G116:G121)</f>
        <v>2246627.37</v>
      </c>
      <c r="H115" s="9">
        <f t="shared" si="31"/>
        <v>0</v>
      </c>
      <c r="I115" s="9">
        <f t="shared" si="31"/>
        <v>326212.95999999996</v>
      </c>
    </row>
    <row r="116" spans="1:9" x14ac:dyDescent="0.25">
      <c r="A116" s="51"/>
      <c r="B116" s="52"/>
      <c r="C116" s="53"/>
      <c r="D116" s="6">
        <v>2019</v>
      </c>
      <c r="E116" s="13">
        <f t="shared" si="26"/>
        <v>1629305.64</v>
      </c>
      <c r="F116" s="10">
        <f>F92+F100</f>
        <v>0</v>
      </c>
      <c r="G116" s="10">
        <f t="shared" ref="G116:I116" si="32">G92+G100</f>
        <v>1397446.15</v>
      </c>
      <c r="H116" s="10">
        <v>0</v>
      </c>
      <c r="I116" s="10">
        <f t="shared" si="32"/>
        <v>231859.49</v>
      </c>
    </row>
    <row r="117" spans="1:9" x14ac:dyDescent="0.25">
      <c r="A117" s="51"/>
      <c r="B117" s="52"/>
      <c r="C117" s="53"/>
      <c r="D117" s="6">
        <v>2020</v>
      </c>
      <c r="E117" s="13">
        <f t="shared" si="26"/>
        <v>0</v>
      </c>
      <c r="F117" s="10">
        <f>F93+F101</f>
        <v>0</v>
      </c>
      <c r="G117" s="10">
        <f>G93+G101</f>
        <v>0</v>
      </c>
      <c r="H117" s="10">
        <v>0</v>
      </c>
      <c r="I117" s="10">
        <f>I93+I101</f>
        <v>0</v>
      </c>
    </row>
    <row r="118" spans="1:9" x14ac:dyDescent="0.25">
      <c r="A118" s="51"/>
      <c r="B118" s="52"/>
      <c r="C118" s="53"/>
      <c r="D118" s="6">
        <v>2021</v>
      </c>
      <c r="E118" s="13">
        <f t="shared" si="26"/>
        <v>943534.69</v>
      </c>
      <c r="F118" s="10">
        <f>F94+F110</f>
        <v>0</v>
      </c>
      <c r="G118" s="10">
        <f>G94+G110+G102</f>
        <v>849181.22</v>
      </c>
      <c r="H118" s="10">
        <v>0</v>
      </c>
      <c r="I118" s="10">
        <f>I94+I110</f>
        <v>94353.47</v>
      </c>
    </row>
    <row r="119" spans="1:9" x14ac:dyDescent="0.25">
      <c r="A119" s="51"/>
      <c r="B119" s="52"/>
      <c r="C119" s="53"/>
      <c r="D119" s="6">
        <v>2022</v>
      </c>
      <c r="E119" s="13">
        <f t="shared" si="26"/>
        <v>0</v>
      </c>
      <c r="F119" s="10">
        <f t="shared" ref="F119:G122" si="33">F95+F103</f>
        <v>0</v>
      </c>
      <c r="G119" s="10">
        <f t="shared" si="33"/>
        <v>0</v>
      </c>
      <c r="H119" s="10">
        <v>0</v>
      </c>
      <c r="I119" s="10">
        <f>I95+I103</f>
        <v>0</v>
      </c>
    </row>
    <row r="120" spans="1:9" x14ac:dyDescent="0.25">
      <c r="A120" s="51"/>
      <c r="B120" s="52"/>
      <c r="C120" s="53"/>
      <c r="D120" s="6">
        <v>2023</v>
      </c>
      <c r="E120" s="13">
        <f t="shared" si="26"/>
        <v>0</v>
      </c>
      <c r="F120" s="10">
        <f t="shared" si="33"/>
        <v>0</v>
      </c>
      <c r="G120" s="10">
        <f t="shared" si="33"/>
        <v>0</v>
      </c>
      <c r="H120" s="10">
        <v>0</v>
      </c>
      <c r="I120" s="10">
        <f>I96+I104</f>
        <v>0</v>
      </c>
    </row>
    <row r="121" spans="1:9" x14ac:dyDescent="0.25">
      <c r="A121" s="51"/>
      <c r="B121" s="52"/>
      <c r="C121" s="53"/>
      <c r="D121" s="6">
        <v>2024</v>
      </c>
      <c r="E121" s="13">
        <f t="shared" si="26"/>
        <v>0</v>
      </c>
      <c r="F121" s="10">
        <f t="shared" si="33"/>
        <v>0</v>
      </c>
      <c r="G121" s="10">
        <f t="shared" si="33"/>
        <v>0</v>
      </c>
      <c r="H121" s="10">
        <v>0</v>
      </c>
      <c r="I121" s="10">
        <v>0</v>
      </c>
    </row>
    <row r="122" spans="1:9" x14ac:dyDescent="0.25">
      <c r="A122" s="54"/>
      <c r="B122" s="55"/>
      <c r="C122" s="56"/>
      <c r="D122" s="6">
        <v>2025</v>
      </c>
      <c r="E122" s="13">
        <f t="shared" ref="E122" si="34">F122+G122+I122</f>
        <v>0</v>
      </c>
      <c r="F122" s="10">
        <f t="shared" si="33"/>
        <v>0</v>
      </c>
      <c r="G122" s="10">
        <f t="shared" si="33"/>
        <v>0</v>
      </c>
      <c r="H122" s="10">
        <v>0</v>
      </c>
      <c r="I122" s="10">
        <v>0</v>
      </c>
    </row>
    <row r="123" spans="1:9" x14ac:dyDescent="0.25">
      <c r="A123" s="57" t="s">
        <v>37</v>
      </c>
      <c r="B123" s="58"/>
      <c r="C123" s="59"/>
      <c r="D123" s="7" t="s">
        <v>9</v>
      </c>
      <c r="E123" s="14">
        <f t="shared" si="26"/>
        <v>74651636.870000005</v>
      </c>
      <c r="F123" s="9">
        <f>F124+F125+F126+F127+F128+F129</f>
        <v>18256626.009999998</v>
      </c>
      <c r="G123" s="9">
        <f t="shared" ref="G123:I123" si="35">G124+G125+G126+G127+G128+G129</f>
        <v>48520228.719999999</v>
      </c>
      <c r="H123" s="9">
        <f t="shared" si="35"/>
        <v>0</v>
      </c>
      <c r="I123" s="9">
        <f t="shared" si="35"/>
        <v>7874782.1400000006</v>
      </c>
    </row>
    <row r="124" spans="1:9" x14ac:dyDescent="0.25">
      <c r="A124" s="60"/>
      <c r="B124" s="61"/>
      <c r="C124" s="62"/>
      <c r="D124" s="6">
        <v>2019</v>
      </c>
      <c r="E124" s="13">
        <f t="shared" si="26"/>
        <v>18002966.640000001</v>
      </c>
      <c r="F124" s="10">
        <f t="shared" ref="F124:F130" si="36">F83+F116</f>
        <v>7201.23</v>
      </c>
      <c r="G124" s="10">
        <f t="shared" ref="G124:I124" si="37">G83+G116</f>
        <v>15535369.92</v>
      </c>
      <c r="H124" s="10">
        <v>0</v>
      </c>
      <c r="I124" s="10">
        <f t="shared" si="37"/>
        <v>2460395.4900000002</v>
      </c>
    </row>
    <row r="125" spans="1:9" x14ac:dyDescent="0.25">
      <c r="A125" s="60"/>
      <c r="B125" s="61"/>
      <c r="C125" s="62"/>
      <c r="D125" s="6">
        <v>2020</v>
      </c>
      <c r="E125" s="13">
        <f t="shared" si="26"/>
        <v>21446737.82</v>
      </c>
      <c r="F125" s="10">
        <f t="shared" si="36"/>
        <v>233700</v>
      </c>
      <c r="G125" s="10">
        <f t="shared" ref="G125:G130" si="38">G84+G117</f>
        <v>18736100</v>
      </c>
      <c r="H125" s="10">
        <v>0</v>
      </c>
      <c r="I125" s="10">
        <f t="shared" ref="I125:I130" si="39">I84+I117</f>
        <v>2476937.8199999998</v>
      </c>
    </row>
    <row r="126" spans="1:9" x14ac:dyDescent="0.25">
      <c r="A126" s="60"/>
      <c r="B126" s="61"/>
      <c r="C126" s="62"/>
      <c r="D126" s="6">
        <v>2021</v>
      </c>
      <c r="E126" s="13">
        <f t="shared" si="26"/>
        <v>12324107.67</v>
      </c>
      <c r="F126" s="10">
        <f t="shared" si="36"/>
        <v>11270851.109999999</v>
      </c>
      <c r="G126" s="10">
        <f t="shared" si="38"/>
        <v>946280.22</v>
      </c>
      <c r="H126" s="10">
        <v>0</v>
      </c>
      <c r="I126" s="10">
        <f t="shared" si="39"/>
        <v>106976.34</v>
      </c>
    </row>
    <row r="127" spans="1:9" x14ac:dyDescent="0.25">
      <c r="A127" s="60"/>
      <c r="B127" s="61"/>
      <c r="C127" s="62"/>
      <c r="D127" s="6">
        <v>2022</v>
      </c>
      <c r="E127" s="13">
        <f t="shared" si="26"/>
        <v>7618439.9500000002</v>
      </c>
      <c r="F127" s="10">
        <f t="shared" si="36"/>
        <v>6322873.6699999999</v>
      </c>
      <c r="G127" s="10">
        <f t="shared" si="38"/>
        <v>404578.58</v>
      </c>
      <c r="H127" s="10">
        <v>0</v>
      </c>
      <c r="I127" s="10">
        <f t="shared" si="39"/>
        <v>890987.7</v>
      </c>
    </row>
    <row r="128" spans="1:9" x14ac:dyDescent="0.25">
      <c r="A128" s="60"/>
      <c r="B128" s="61"/>
      <c r="C128" s="62"/>
      <c r="D128" s="6">
        <v>2023</v>
      </c>
      <c r="E128" s="13">
        <f t="shared" si="26"/>
        <v>14796713.99</v>
      </c>
      <c r="F128" s="10">
        <f t="shared" si="36"/>
        <v>211000</v>
      </c>
      <c r="G128" s="10">
        <f t="shared" si="38"/>
        <v>12827600</v>
      </c>
      <c r="H128" s="10">
        <v>0</v>
      </c>
      <c r="I128" s="10">
        <f t="shared" si="39"/>
        <v>1758113.99</v>
      </c>
    </row>
    <row r="129" spans="1:9" x14ac:dyDescent="0.25">
      <c r="A129" s="60"/>
      <c r="B129" s="61"/>
      <c r="C129" s="62"/>
      <c r="D129" s="6">
        <v>2024</v>
      </c>
      <c r="E129" s="13">
        <f t="shared" si="26"/>
        <v>462670.8</v>
      </c>
      <c r="F129" s="10">
        <f t="shared" si="36"/>
        <v>211000</v>
      </c>
      <c r="G129" s="10">
        <f t="shared" si="38"/>
        <v>70300</v>
      </c>
      <c r="H129" s="10">
        <v>0</v>
      </c>
      <c r="I129" s="10">
        <f t="shared" si="39"/>
        <v>181370.8</v>
      </c>
    </row>
    <row r="130" spans="1:9" x14ac:dyDescent="0.25">
      <c r="A130" s="63"/>
      <c r="B130" s="64"/>
      <c r="C130" s="65"/>
      <c r="D130" s="6">
        <v>2025</v>
      </c>
      <c r="E130" s="13">
        <f t="shared" ref="E130" si="40">F130+G130+I130</f>
        <v>0</v>
      </c>
      <c r="F130" s="10">
        <f t="shared" si="36"/>
        <v>0</v>
      </c>
      <c r="G130" s="10">
        <f t="shared" si="38"/>
        <v>0</v>
      </c>
      <c r="H130" s="10">
        <v>0</v>
      </c>
      <c r="I130" s="10">
        <f t="shared" si="39"/>
        <v>0</v>
      </c>
    </row>
    <row r="131" spans="1:9" x14ac:dyDescent="0.25">
      <c r="A131" s="58" t="s">
        <v>4</v>
      </c>
      <c r="B131" s="58"/>
      <c r="C131" s="59"/>
      <c r="D131" s="7" t="s">
        <v>9</v>
      </c>
      <c r="E131" s="14">
        <f t="shared" si="26"/>
        <v>74651636.870000005</v>
      </c>
      <c r="F131" s="9">
        <f>SUM(F132:F137)</f>
        <v>18256626.009999998</v>
      </c>
      <c r="G131" s="15">
        <f t="shared" ref="G131:I131" si="41">SUM(G132:G137)</f>
        <v>48520228.719999999</v>
      </c>
      <c r="H131" s="15">
        <f t="shared" si="41"/>
        <v>0</v>
      </c>
      <c r="I131" s="9">
        <f t="shared" si="41"/>
        <v>7874782.1400000006</v>
      </c>
    </row>
    <row r="132" spans="1:9" x14ac:dyDescent="0.25">
      <c r="A132" s="61"/>
      <c r="B132" s="61"/>
      <c r="C132" s="62"/>
      <c r="D132" s="6">
        <v>2019</v>
      </c>
      <c r="E132" s="13">
        <f>F132+G132+I132</f>
        <v>18002966.640000001</v>
      </c>
      <c r="F132" s="10">
        <f>F124</f>
        <v>7201.23</v>
      </c>
      <c r="G132" s="16">
        <f>G124</f>
        <v>15535369.92</v>
      </c>
      <c r="H132" s="16">
        <f>H124</f>
        <v>0</v>
      </c>
      <c r="I132" s="10">
        <f>I124</f>
        <v>2460395.4900000002</v>
      </c>
    </row>
    <row r="133" spans="1:9" x14ac:dyDescent="0.25">
      <c r="A133" s="61"/>
      <c r="B133" s="61"/>
      <c r="C133" s="62"/>
      <c r="D133" s="6">
        <v>2020</v>
      </c>
      <c r="E133" s="13">
        <f t="shared" si="26"/>
        <v>21446737.82</v>
      </c>
      <c r="F133" s="10">
        <f t="shared" ref="F133:I138" si="42">F125</f>
        <v>233700</v>
      </c>
      <c r="G133" s="16">
        <f t="shared" si="42"/>
        <v>18736100</v>
      </c>
      <c r="H133" s="16">
        <f t="shared" ref="H133" si="43">H125</f>
        <v>0</v>
      </c>
      <c r="I133" s="10">
        <f t="shared" si="42"/>
        <v>2476937.8199999998</v>
      </c>
    </row>
    <row r="134" spans="1:9" x14ac:dyDescent="0.25">
      <c r="A134" s="61"/>
      <c r="B134" s="61"/>
      <c r="C134" s="62"/>
      <c r="D134" s="6">
        <v>2021</v>
      </c>
      <c r="E134" s="13">
        <f t="shared" si="26"/>
        <v>12324107.67</v>
      </c>
      <c r="F134" s="10">
        <f>F126</f>
        <v>11270851.109999999</v>
      </c>
      <c r="G134" s="16">
        <f t="shared" si="42"/>
        <v>946280.22</v>
      </c>
      <c r="H134" s="16">
        <f t="shared" ref="H134" si="44">H126</f>
        <v>0</v>
      </c>
      <c r="I134" s="10">
        <f t="shared" si="42"/>
        <v>106976.34</v>
      </c>
    </row>
    <row r="135" spans="1:9" x14ac:dyDescent="0.25">
      <c r="A135" s="61"/>
      <c r="B135" s="61"/>
      <c r="C135" s="62"/>
      <c r="D135" s="6">
        <v>2022</v>
      </c>
      <c r="E135" s="13">
        <f t="shared" si="26"/>
        <v>7618439.9500000002</v>
      </c>
      <c r="F135" s="10">
        <f>F127</f>
        <v>6322873.6699999999</v>
      </c>
      <c r="G135" s="16">
        <f t="shared" si="42"/>
        <v>404578.58</v>
      </c>
      <c r="H135" s="16">
        <f t="shared" ref="H135" si="45">H127</f>
        <v>0</v>
      </c>
      <c r="I135" s="10">
        <f t="shared" si="42"/>
        <v>890987.7</v>
      </c>
    </row>
    <row r="136" spans="1:9" x14ac:dyDescent="0.25">
      <c r="A136" s="61"/>
      <c r="B136" s="61"/>
      <c r="C136" s="62"/>
      <c r="D136" s="6">
        <v>2023</v>
      </c>
      <c r="E136" s="13">
        <f t="shared" si="26"/>
        <v>14796713.99</v>
      </c>
      <c r="F136" s="10">
        <f t="shared" si="42"/>
        <v>211000</v>
      </c>
      <c r="G136" s="16">
        <f t="shared" si="42"/>
        <v>12827600</v>
      </c>
      <c r="H136" s="16">
        <f t="shared" ref="H136" si="46">H128</f>
        <v>0</v>
      </c>
      <c r="I136" s="10">
        <f t="shared" si="42"/>
        <v>1758113.99</v>
      </c>
    </row>
    <row r="137" spans="1:9" x14ac:dyDescent="0.25">
      <c r="A137" s="61"/>
      <c r="B137" s="61"/>
      <c r="C137" s="62"/>
      <c r="D137" s="6">
        <v>2024</v>
      </c>
      <c r="E137" s="13">
        <f t="shared" si="26"/>
        <v>462670.8</v>
      </c>
      <c r="F137" s="10">
        <f t="shared" si="42"/>
        <v>211000</v>
      </c>
      <c r="G137" s="16">
        <f t="shared" si="42"/>
        <v>70300</v>
      </c>
      <c r="H137" s="16">
        <f t="shared" ref="H137" si="47">H129</f>
        <v>0</v>
      </c>
      <c r="I137" s="10">
        <f t="shared" si="42"/>
        <v>181370.8</v>
      </c>
    </row>
    <row r="138" spans="1:9" x14ac:dyDescent="0.25">
      <c r="A138" s="64"/>
      <c r="B138" s="64"/>
      <c r="C138" s="65"/>
      <c r="D138" s="6">
        <v>2025</v>
      </c>
      <c r="E138" s="13">
        <f>F138+G138+I138</f>
        <v>0</v>
      </c>
      <c r="F138" s="10">
        <f t="shared" si="42"/>
        <v>0</v>
      </c>
      <c r="G138" s="16">
        <f t="shared" si="42"/>
        <v>0</v>
      </c>
      <c r="H138" s="16">
        <f>H130</f>
        <v>0</v>
      </c>
      <c r="I138" s="10">
        <f t="shared" si="42"/>
        <v>0</v>
      </c>
    </row>
    <row r="140" spans="1:9" s="5" customFormat="1" ht="15.75" x14ac:dyDescent="0.25">
      <c r="B140" s="5" t="s">
        <v>11</v>
      </c>
      <c r="G140" s="5" t="s">
        <v>12</v>
      </c>
    </row>
  </sheetData>
  <mergeCells count="45">
    <mergeCell ref="A131:C138"/>
    <mergeCell ref="A82:C89"/>
    <mergeCell ref="C91:C98"/>
    <mergeCell ref="C99:C106"/>
    <mergeCell ref="C107:C114"/>
    <mergeCell ref="B91:B114"/>
    <mergeCell ref="A91:A114"/>
    <mergeCell ref="A74:A81"/>
    <mergeCell ref="B74:B81"/>
    <mergeCell ref="C74:C81"/>
    <mergeCell ref="A115:C122"/>
    <mergeCell ref="A123:C130"/>
    <mergeCell ref="B90:I90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34:C41"/>
    <mergeCell ref="A42:A49"/>
    <mergeCell ref="B42:B49"/>
    <mergeCell ref="C42:C49"/>
    <mergeCell ref="B9:I9"/>
    <mergeCell ref="A66:A73"/>
    <mergeCell ref="B66:B73"/>
    <mergeCell ref="C66:C73"/>
    <mergeCell ref="C26:C33"/>
    <mergeCell ref="A10:A33"/>
    <mergeCell ref="B10:B33"/>
    <mergeCell ref="C10:C17"/>
    <mergeCell ref="C18:C25"/>
    <mergeCell ref="A50:A57"/>
    <mergeCell ref="B50:B57"/>
    <mergeCell ref="C50:C57"/>
    <mergeCell ref="A58:A65"/>
    <mergeCell ref="B58:B65"/>
    <mergeCell ref="C58:C65"/>
    <mergeCell ref="A34:A41"/>
    <mergeCell ref="B34:B4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2023-01-18T05:26:31Z</dcterms:modified>
</cp:coreProperties>
</file>