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4000" windowHeight="9600"/>
  </bookViews>
  <sheets>
    <sheet name="ресурсное " sheetId="4" r:id="rId1"/>
  </sheets>
  <definedNames>
    <definedName name="_xlnm.Print_Titles" localSheetId="0">'ресурсное '!$7:$9</definedName>
    <definedName name="_xlnm.Print_Area" localSheetId="0">'ресурсное '!$A$1:$Q$97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P94" i="4" l="1"/>
  <c r="O94" i="4"/>
  <c r="O93" i="4" s="1"/>
  <c r="N94" i="4"/>
  <c r="N93" i="4" s="1"/>
  <c r="P93" i="4"/>
  <c r="P90" i="4"/>
  <c r="O90" i="4"/>
  <c r="N90" i="4"/>
  <c r="P85" i="4"/>
  <c r="O85" i="4"/>
  <c r="N85" i="4"/>
  <c r="P83" i="4"/>
  <c r="P74" i="4" s="1"/>
  <c r="O83" i="4"/>
  <c r="N83" i="4"/>
  <c r="N82" i="4" s="1"/>
  <c r="O82" i="4"/>
  <c r="P80" i="4"/>
  <c r="P79" i="4" s="1"/>
  <c r="O80" i="4"/>
  <c r="O74" i="4" s="1"/>
  <c r="N80" i="4"/>
  <c r="N79" i="4"/>
  <c r="P75" i="4"/>
  <c r="O75" i="4"/>
  <c r="N75" i="4"/>
  <c r="N74" i="4"/>
  <c r="N73" i="4" s="1"/>
  <c r="P69" i="4"/>
  <c r="O69" i="4"/>
  <c r="N69" i="4"/>
  <c r="P65" i="4"/>
  <c r="O65" i="4"/>
  <c r="N65" i="4"/>
  <c r="P61" i="4"/>
  <c r="O61" i="4"/>
  <c r="N61" i="4"/>
  <c r="P58" i="4"/>
  <c r="O58" i="4"/>
  <c r="N58" i="4"/>
  <c r="P54" i="4"/>
  <c r="O54" i="4"/>
  <c r="N54" i="4"/>
  <c r="P50" i="4"/>
  <c r="O50" i="4"/>
  <c r="N50" i="4"/>
  <c r="P49" i="4"/>
  <c r="P18" i="4" s="1"/>
  <c r="P13" i="4" s="1"/>
  <c r="O49" i="4"/>
  <c r="O18" i="4" s="1"/>
  <c r="O13" i="4" s="1"/>
  <c r="N49" i="4"/>
  <c r="P48" i="4"/>
  <c r="O48" i="4"/>
  <c r="O44" i="4" s="1"/>
  <c r="N48" i="4"/>
  <c r="N44" i="4" s="1"/>
  <c r="N17" i="4" s="1"/>
  <c r="N12" i="4" s="1"/>
  <c r="P47" i="4"/>
  <c r="O47" i="4"/>
  <c r="N47" i="4"/>
  <c r="P45" i="4"/>
  <c r="O45" i="4"/>
  <c r="N45" i="4"/>
  <c r="P44" i="4"/>
  <c r="P43" i="4"/>
  <c r="O43" i="4"/>
  <c r="N43" i="4"/>
  <c r="P40" i="4"/>
  <c r="P21" i="4" s="1"/>
  <c r="O40" i="4"/>
  <c r="N40" i="4"/>
  <c r="N21" i="4" s="1"/>
  <c r="N20" i="4" s="1"/>
  <c r="P36" i="4"/>
  <c r="O36" i="4"/>
  <c r="N36" i="4"/>
  <c r="P29" i="4"/>
  <c r="O29" i="4"/>
  <c r="N29" i="4"/>
  <c r="P25" i="4"/>
  <c r="O25" i="4"/>
  <c r="N25" i="4"/>
  <c r="P23" i="4"/>
  <c r="O23" i="4"/>
  <c r="N23" i="4"/>
  <c r="P22" i="4"/>
  <c r="O22" i="4"/>
  <c r="N22" i="4"/>
  <c r="O21" i="4"/>
  <c r="N18" i="4"/>
  <c r="P17" i="4"/>
  <c r="P12" i="4" s="1"/>
  <c r="N13" i="4"/>
  <c r="O42" i="4" l="1"/>
  <c r="O17" i="4"/>
  <c r="O12" i="4" s="1"/>
  <c r="P82" i="4"/>
  <c r="O20" i="4"/>
  <c r="P20" i="4"/>
  <c r="P42" i="4"/>
  <c r="N42" i="4"/>
  <c r="N46" i="4"/>
  <c r="N16" i="4"/>
  <c r="N11" i="4" s="1"/>
  <c r="O46" i="4"/>
  <c r="P46" i="4"/>
  <c r="P16" i="4"/>
  <c r="P11" i="4" s="1"/>
  <c r="O73" i="4"/>
  <c r="O16" i="4"/>
  <c r="P73" i="4"/>
  <c r="O79" i="4"/>
  <c r="M94" i="4"/>
  <c r="M93" i="4" s="1"/>
  <c r="M90" i="4"/>
  <c r="M85" i="4"/>
  <c r="M83" i="4"/>
  <c r="M82" i="4" s="1"/>
  <c r="M80" i="4"/>
  <c r="M79" i="4" s="1"/>
  <c r="M75" i="4"/>
  <c r="M69" i="4"/>
  <c r="M65" i="4"/>
  <c r="M61" i="4"/>
  <c r="M58" i="4"/>
  <c r="M54" i="4"/>
  <c r="M50" i="4"/>
  <c r="M49" i="4"/>
  <c r="M48" i="4"/>
  <c r="M44" i="4" s="1"/>
  <c r="M17" i="4" s="1"/>
  <c r="M12" i="4" s="1"/>
  <c r="M47" i="4"/>
  <c r="M45" i="4"/>
  <c r="M43" i="4"/>
  <c r="M40" i="4"/>
  <c r="M21" i="4" s="1"/>
  <c r="M20" i="4" s="1"/>
  <c r="M36" i="4"/>
  <c r="M29" i="4"/>
  <c r="M25" i="4"/>
  <c r="M23" i="4"/>
  <c r="M22" i="4"/>
  <c r="M18" i="4"/>
  <c r="M13" i="4" s="1"/>
  <c r="M74" i="4" l="1"/>
  <c r="M73" i="4" s="1"/>
  <c r="M42" i="4"/>
  <c r="M46" i="4"/>
  <c r="N15" i="4"/>
  <c r="N10" i="4" s="1"/>
  <c r="P15" i="4"/>
  <c r="P10" i="4" s="1"/>
  <c r="M16" i="4"/>
  <c r="M15" i="4" s="1"/>
  <c r="M10" i="4" s="1"/>
  <c r="O15" i="4"/>
  <c r="O10" i="4" s="1"/>
  <c r="O11" i="4"/>
  <c r="K94" i="4"/>
  <c r="M11" i="4" l="1"/>
  <c r="K93" i="4"/>
  <c r="K75" i="4" l="1"/>
  <c r="D95" i="4"/>
  <c r="Q94" i="4"/>
  <c r="Q93" i="4" s="1"/>
  <c r="L94" i="4"/>
  <c r="L93" i="4" s="1"/>
  <c r="J94" i="4"/>
  <c r="J93" i="4" s="1"/>
  <c r="I94" i="4"/>
  <c r="I93" i="4" s="1"/>
  <c r="G94" i="4"/>
  <c r="D94" i="4" l="1"/>
  <c r="G93" i="4"/>
  <c r="D93" i="4" s="1"/>
  <c r="K47" i="4"/>
  <c r="K48" i="4" l="1"/>
  <c r="K44" i="4" l="1"/>
  <c r="K43" i="4"/>
  <c r="L75" i="4"/>
  <c r="Q75" i="4"/>
  <c r="L45" i="4"/>
  <c r="Q45" i="4"/>
  <c r="L43" i="4"/>
  <c r="Q43" i="4"/>
  <c r="L65" i="4"/>
  <c r="Q65" i="4"/>
  <c r="K65" i="4"/>
  <c r="D89" i="4"/>
  <c r="F90" i="4"/>
  <c r="G90" i="4"/>
  <c r="H90" i="4"/>
  <c r="I90" i="4"/>
  <c r="J90" i="4"/>
  <c r="K90" i="4"/>
  <c r="L90" i="4"/>
  <c r="Q90" i="4"/>
  <c r="E90" i="4"/>
  <c r="D92" i="4"/>
  <c r="D91" i="4"/>
  <c r="K79" i="4"/>
  <c r="K17" i="4" l="1"/>
  <c r="K12" i="4" s="1"/>
  <c r="D90" i="4"/>
  <c r="J43" i="4"/>
  <c r="E21" i="4"/>
  <c r="D51" i="4"/>
  <c r="D81" i="4"/>
  <c r="D84" i="4"/>
  <c r="D86" i="4"/>
  <c r="D87" i="4"/>
  <c r="D88" i="4"/>
  <c r="D78" i="4"/>
  <c r="F74" i="4"/>
  <c r="H74" i="4"/>
  <c r="E74" i="4"/>
  <c r="D77" i="4"/>
  <c r="D76" i="4"/>
  <c r="D72" i="4"/>
  <c r="D55" i="4"/>
  <c r="D56" i="4"/>
  <c r="D57" i="4"/>
  <c r="D59" i="4"/>
  <c r="D60" i="4"/>
  <c r="D62" i="4"/>
  <c r="D63" i="4"/>
  <c r="D64" i="4"/>
  <c r="D66" i="4"/>
  <c r="D67" i="4"/>
  <c r="D68" i="4"/>
  <c r="D52" i="4"/>
  <c r="D53" i="4"/>
  <c r="D37" i="4"/>
  <c r="D38" i="4"/>
  <c r="D39" i="4"/>
  <c r="D41" i="4"/>
  <c r="D26" i="4"/>
  <c r="D27" i="4"/>
  <c r="D28" i="4"/>
  <c r="D30" i="4"/>
  <c r="D31" i="4"/>
  <c r="D32" i="4"/>
  <c r="D33" i="4"/>
  <c r="D24" i="4"/>
  <c r="L85" i="4"/>
  <c r="L83" i="4"/>
  <c r="L82" i="4" s="1"/>
  <c r="L80" i="4"/>
  <c r="L69" i="4"/>
  <c r="L61" i="4"/>
  <c r="L58" i="4"/>
  <c r="L54" i="4"/>
  <c r="L50" i="4"/>
  <c r="L49" i="4"/>
  <c r="L18" i="4" s="1"/>
  <c r="L48" i="4"/>
  <c r="L44" i="4" s="1"/>
  <c r="L17" i="4" s="1"/>
  <c r="L12" i="4" s="1"/>
  <c r="L47" i="4"/>
  <c r="L40" i="4"/>
  <c r="L21" i="4" s="1"/>
  <c r="L36" i="4"/>
  <c r="L29" i="4"/>
  <c r="L25" i="4"/>
  <c r="L23" i="4"/>
  <c r="L22" i="4"/>
  <c r="L13" i="4"/>
  <c r="L79" i="4" l="1"/>
  <c r="L74" i="4"/>
  <c r="L20" i="4"/>
  <c r="L46" i="4"/>
  <c r="L42" i="4"/>
  <c r="L73" i="4" l="1"/>
  <c r="L16" i="4"/>
  <c r="L11" i="4" l="1"/>
  <c r="L15" i="4"/>
  <c r="L10" i="4" s="1"/>
  <c r="J61" i="4" l="1"/>
  <c r="J47" i="4"/>
  <c r="I65" i="4" l="1"/>
  <c r="H65" i="4"/>
  <c r="G65" i="4"/>
  <c r="F65" i="4"/>
  <c r="E65" i="4"/>
  <c r="J50" i="4"/>
  <c r="I69" i="4"/>
  <c r="J69" i="4"/>
  <c r="K69" i="4"/>
  <c r="Q69" i="4"/>
  <c r="H69" i="4"/>
  <c r="D69" i="4" l="1"/>
  <c r="J65" i="4"/>
  <c r="D65" i="4" s="1"/>
  <c r="J49" i="4"/>
  <c r="J45" i="4" s="1"/>
  <c r="J44" i="4" l="1"/>
  <c r="J42" i="4" l="1"/>
  <c r="J75" i="4"/>
  <c r="F85" i="4"/>
  <c r="G85" i="4"/>
  <c r="H85" i="4"/>
  <c r="I85" i="4"/>
  <c r="J85" i="4"/>
  <c r="K85" i="4"/>
  <c r="Q85" i="4"/>
  <c r="E85" i="4"/>
  <c r="J18" i="4"/>
  <c r="J48" i="4"/>
  <c r="J46" i="4" s="1"/>
  <c r="D85" i="4" l="1"/>
  <c r="J17" i="4"/>
  <c r="F61" i="4" l="1"/>
  <c r="G61" i="4"/>
  <c r="H61" i="4"/>
  <c r="I61" i="4"/>
  <c r="K61" i="4"/>
  <c r="Q61" i="4"/>
  <c r="E61" i="4"/>
  <c r="D61" i="4" l="1"/>
  <c r="I44" i="4" l="1"/>
  <c r="Q22" i="4" l="1"/>
  <c r="Q23" i="4"/>
  <c r="Q25" i="4"/>
  <c r="Q29" i="4"/>
  <c r="Q36" i="4"/>
  <c r="Q40" i="4"/>
  <c r="Q21" i="4" s="1"/>
  <c r="Q17" i="4"/>
  <c r="Q12" i="4" s="1"/>
  <c r="Q47" i="4"/>
  <c r="Q48" i="4"/>
  <c r="Q44" i="4" s="1"/>
  <c r="Q49" i="4"/>
  <c r="Q50" i="4"/>
  <c r="Q54" i="4"/>
  <c r="Q58" i="4"/>
  <c r="Q80" i="4"/>
  <c r="Q83" i="4"/>
  <c r="Q82" i="4" s="1"/>
  <c r="Q74" i="4" l="1"/>
  <c r="Q42" i="4"/>
  <c r="Q18" i="4"/>
  <c r="Q13" i="4" s="1"/>
  <c r="Q16" i="4"/>
  <c r="Q15" i="4" s="1"/>
  <c r="Q10" i="4" s="1"/>
  <c r="Q79" i="4"/>
  <c r="Q20" i="4"/>
  <c r="Q46" i="4"/>
  <c r="Q73" i="4" l="1"/>
  <c r="Q11" i="4"/>
  <c r="H75" i="4" l="1"/>
  <c r="D75" i="4" s="1"/>
  <c r="K83" i="4"/>
  <c r="K74" i="4" s="1"/>
  <c r="J83" i="4"/>
  <c r="J82" i="4" s="1"/>
  <c r="I83" i="4"/>
  <c r="I82" i="4" s="1"/>
  <c r="G83" i="4"/>
  <c r="H82" i="4"/>
  <c r="K82" i="4" l="1"/>
  <c r="K16" i="4"/>
  <c r="D83" i="4"/>
  <c r="G82" i="4"/>
  <c r="I49" i="4"/>
  <c r="I45" i="4" s="1"/>
  <c r="K49" i="4"/>
  <c r="I48" i="4"/>
  <c r="I47" i="4"/>
  <c r="H49" i="4"/>
  <c r="H48" i="4"/>
  <c r="H47" i="4"/>
  <c r="F46" i="4"/>
  <c r="G46" i="4"/>
  <c r="E46" i="4"/>
  <c r="D82" i="4" l="1"/>
  <c r="K46" i="4"/>
  <c r="K18" i="4"/>
  <c r="K15" i="4" s="1"/>
  <c r="K10" i="4" s="1"/>
  <c r="K45" i="4"/>
  <c r="K42" i="4" s="1"/>
  <c r="H43" i="4"/>
  <c r="H16" i="4" s="1"/>
  <c r="H11" i="4" s="1"/>
  <c r="D47" i="4"/>
  <c r="H44" i="4"/>
  <c r="H17" i="4" s="1"/>
  <c r="D48" i="4"/>
  <c r="H45" i="4"/>
  <c r="D49" i="4"/>
  <c r="I46" i="4"/>
  <c r="H46" i="4"/>
  <c r="H18" i="4"/>
  <c r="H79" i="4"/>
  <c r="H42" i="4" l="1"/>
  <c r="D46" i="4"/>
  <c r="F58" i="4"/>
  <c r="G58" i="4"/>
  <c r="H58" i="4"/>
  <c r="I58" i="4"/>
  <c r="J58" i="4"/>
  <c r="K58" i="4"/>
  <c r="E58" i="4"/>
  <c r="D58" i="4" l="1"/>
  <c r="H54" i="4"/>
  <c r="F73" i="4"/>
  <c r="H73" i="4"/>
  <c r="K22" i="4"/>
  <c r="J22" i="4"/>
  <c r="I22" i="4"/>
  <c r="H22" i="4"/>
  <c r="G22" i="4"/>
  <c r="G23" i="4"/>
  <c r="E73" i="4" l="1"/>
  <c r="E19" i="4"/>
  <c r="F19" i="4"/>
  <c r="G19" i="4"/>
  <c r="I18" i="4"/>
  <c r="K40" i="4"/>
  <c r="K21" i="4" s="1"/>
  <c r="J40" i="4"/>
  <c r="J21" i="4" s="1"/>
  <c r="I40" i="4"/>
  <c r="I21" i="4" s="1"/>
  <c r="H40" i="4"/>
  <c r="H21" i="4" s="1"/>
  <c r="G40" i="4"/>
  <c r="K36" i="4"/>
  <c r="J36" i="4"/>
  <c r="I36" i="4"/>
  <c r="H36" i="4"/>
  <c r="G36" i="4"/>
  <c r="K29" i="4"/>
  <c r="J29" i="4"/>
  <c r="I29" i="4"/>
  <c r="H29" i="4"/>
  <c r="G29" i="4"/>
  <c r="F29" i="4"/>
  <c r="E29" i="4"/>
  <c r="K25" i="4"/>
  <c r="J25" i="4"/>
  <c r="I25" i="4"/>
  <c r="H25" i="4"/>
  <c r="G25" i="4"/>
  <c r="F25" i="4"/>
  <c r="E25" i="4"/>
  <c r="K23" i="4"/>
  <c r="J23" i="4"/>
  <c r="I23" i="4"/>
  <c r="H23" i="4"/>
  <c r="G18" i="4"/>
  <c r="G13" i="4" s="1"/>
  <c r="F23" i="4"/>
  <c r="E23" i="4"/>
  <c r="G17" i="4"/>
  <c r="F22" i="4"/>
  <c r="E22" i="4"/>
  <c r="F21" i="4"/>
  <c r="D25" i="4" l="1"/>
  <c r="E16" i="4"/>
  <c r="E18" i="4"/>
  <c r="D23" i="4"/>
  <c r="E17" i="4"/>
  <c r="D22" i="4"/>
  <c r="D36" i="4"/>
  <c r="D29" i="4"/>
  <c r="D40" i="4"/>
  <c r="D19" i="4"/>
  <c r="G21" i="4"/>
  <c r="G16" i="4" s="1"/>
  <c r="F17" i="4"/>
  <c r="F16" i="4"/>
  <c r="I20" i="4"/>
  <c r="J20" i="4"/>
  <c r="F20" i="4"/>
  <c r="H20" i="4"/>
  <c r="K20" i="4"/>
  <c r="E20" i="4"/>
  <c r="F18" i="4"/>
  <c r="G12" i="4"/>
  <c r="D18" i="4" l="1"/>
  <c r="D21" i="4"/>
  <c r="G20" i="4"/>
  <c r="D20" i="4" s="1"/>
  <c r="G11" i="4" l="1"/>
  <c r="G10" i="4" s="1"/>
  <c r="G15" i="4"/>
  <c r="I43" i="4"/>
  <c r="G44" i="4"/>
  <c r="G45" i="4"/>
  <c r="I17" i="4" l="1"/>
  <c r="D17" i="4" l="1"/>
  <c r="H15" i="4"/>
  <c r="J80" i="4" l="1"/>
  <c r="I80" i="4"/>
  <c r="I74" i="4" s="1"/>
  <c r="G80" i="4"/>
  <c r="G74" i="4" l="1"/>
  <c r="D80" i="4"/>
  <c r="J74" i="4"/>
  <c r="J73" i="4" s="1"/>
  <c r="I73" i="4"/>
  <c r="I16" i="4"/>
  <c r="K73" i="4"/>
  <c r="G79" i="4"/>
  <c r="I79" i="4"/>
  <c r="J79" i="4"/>
  <c r="H12" i="4"/>
  <c r="J16" i="4" l="1"/>
  <c r="J15" i="4" s="1"/>
  <c r="J10" i="4" s="1"/>
  <c r="D79" i="4"/>
  <c r="G43" i="4"/>
  <c r="D74" i="4"/>
  <c r="I15" i="4"/>
  <c r="D16" i="4"/>
  <c r="G73" i="4"/>
  <c r="D73" i="4" s="1"/>
  <c r="K54" i="4"/>
  <c r="K50" i="4" l="1"/>
  <c r="J54" i="4"/>
  <c r="H13" i="4" l="1"/>
  <c r="H10" i="4" s="1"/>
  <c r="I13" i="4"/>
  <c r="I12" i="4"/>
  <c r="J12" i="4"/>
  <c r="J11" i="4"/>
  <c r="F54" i="4"/>
  <c r="G42" i="4" l="1"/>
  <c r="I42" i="4" l="1"/>
  <c r="G54" i="4"/>
  <c r="F44" i="4" l="1"/>
  <c r="F45" i="4"/>
  <c r="E45" i="4"/>
  <c r="D45" i="4" s="1"/>
  <c r="E44" i="4"/>
  <c r="D44" i="4" s="1"/>
  <c r="F43" i="4"/>
  <c r="E43" i="4"/>
  <c r="E50" i="4"/>
  <c r="F50" i="4"/>
  <c r="G50" i="4"/>
  <c r="H50" i="4"/>
  <c r="I50" i="4"/>
  <c r="D43" i="4" l="1"/>
  <c r="D50" i="4"/>
  <c r="F42" i="4"/>
  <c r="E42" i="4"/>
  <c r="E54" i="4"/>
  <c r="I54" i="4"/>
  <c r="D54" i="4" l="1"/>
  <c r="D42" i="4"/>
  <c r="F14" i="4"/>
  <c r="D14" i="4" s="1"/>
  <c r="K13" i="4"/>
  <c r="J13" i="4"/>
  <c r="K11" i="4" l="1"/>
  <c r="E15" i="4" l="1"/>
  <c r="F15" i="4"/>
  <c r="E11" i="4"/>
  <c r="D15" i="4" l="1"/>
  <c r="F13" i="4"/>
  <c r="F12" i="4"/>
  <c r="E12" i="4"/>
  <c r="E13" i="4"/>
  <c r="F11" i="4"/>
  <c r="D13" i="4" l="1"/>
  <c r="D12" i="4"/>
  <c r="I10" i="4"/>
  <c r="E10" i="4"/>
  <c r="I11" i="4"/>
  <c r="D11" i="4" s="1"/>
  <c r="F10" i="4"/>
  <c r="D10" i="4" l="1"/>
</calcChain>
</file>

<file path=xl/sharedStrings.xml><?xml version="1.0" encoding="utf-8"?>
<sst xmlns="http://schemas.openxmlformats.org/spreadsheetml/2006/main" count="231" uniqueCount="69">
  <si>
    <t>Источник финансирования</t>
  </si>
  <si>
    <t>Общий объем финансирования, руб.</t>
  </si>
  <si>
    <t>Объем финансирования, руб.</t>
  </si>
  <si>
    <t>2018 год</t>
  </si>
  <si>
    <t>2020 год</t>
  </si>
  <si>
    <t>Всего</t>
  </si>
  <si>
    <t>Областной бюджет</t>
  </si>
  <si>
    <t>2019  год</t>
  </si>
  <si>
    <t>2021 год</t>
  </si>
  <si>
    <t>Федеральный бюджет</t>
  </si>
  <si>
    <t xml:space="preserve">Местный бюджет </t>
  </si>
  <si>
    <t>2022 год</t>
  </si>
  <si>
    <t>2023 год</t>
  </si>
  <si>
    <t>2024 год</t>
  </si>
  <si>
    <t xml:space="preserve">        к муниципальной программе города Усолье-Сибирское</t>
  </si>
  <si>
    <t xml:space="preserve">без финансирования </t>
  </si>
  <si>
    <t xml:space="preserve">за счет средств собственников объектов недвижимого имущества и земельных участков, находящихся в собственности (пользовании) юридических лиц и индивидуальных предпринимателей. </t>
  </si>
  <si>
    <t>Целевые средства</t>
  </si>
  <si>
    <t xml:space="preserve">Комитет по управлению муниципальным имуществом администрации города Усолье-Сибирское     </t>
  </si>
  <si>
    <t>Наименование программы, подпрограммы, основного мероприятия, мероприятия, проекта</t>
  </si>
  <si>
    <t>Ответственный исполнитель Программы, соисполнители Программы, участники Программы, участники подпрограммы</t>
  </si>
  <si>
    <t>Комитет по городскому хозяйству администрации города Усолье-Сибирское</t>
  </si>
  <si>
    <t>Отдел по благоустройству и экологии комитета по городскому хозяйству администрации города Усолье-Сибирское</t>
  </si>
  <si>
    <t>Мероприятие 1.1. Благоустройство дворовых территорий многоквартирных домов (Поддержка программ формирования современной городской среды)</t>
  </si>
  <si>
    <t>Мероприятие 1.2. Благоустройство территорий общего пользования (Поддержка программ формирования современной городской среды)</t>
  </si>
  <si>
    <t>Местный бюджет</t>
  </si>
  <si>
    <t>Мероприятие 2.1. Благоустройство объектов недвижимого имущества (включая объекты незавершенного строительства) и земельных участков, находящихся в собственности (пользовании) юридических лиц и индивидуальных предпринимателей в целях реализации федерального проекта «Формирование комфортной городской среды»</t>
  </si>
  <si>
    <t>Мероприятие 2.2. Мероприятия по проведению работ по образованию земельных участков, на которых расположены многоквартирные дома в целях реализации федерального проекта «Формирование комфортной городской среды»</t>
  </si>
  <si>
    <t xml:space="preserve">Основное мероприятие 2. Мероприятия по благоустройству дворовых территорий многоквартирных домов </t>
  </si>
  <si>
    <t>Мероприятие 2.3. Благоустройство дворовых территорий многоквартирных домов в целях реализации федерального проекта "Формирование комфортной городской среды"</t>
  </si>
  <si>
    <t xml:space="preserve">Основное мероприятие 3. Мероприятия по благоустройству территорий общего пользования </t>
  </si>
  <si>
    <t>Мероприятие 3.1. Разработка проектно-сметной документации на благоустройство общественного пространства вокруг озера «Молодёжное»</t>
  </si>
  <si>
    <t>Мероприятие 1.3. Благоустройство объектов недвижимого имущества (включая объекты незавершенного строительства) и земельных участков, находящихся в собственности (пользовании) юридических лиц и индивидуальных предпринимателей в рамках реализации федерального проекта «Формирование комфортной городской среды»</t>
  </si>
  <si>
    <t>Мероприятие 1.4. Мероприятия по проведению работ по образованию земельных участков, на которых расположены многоквартирные дома в рамках реализации федерального проекта «Формирование комфортной городской среды»</t>
  </si>
  <si>
    <t>Мероприятие 1.5. Мероприятия по реализации проекта создания комфортной городской среды города Усолье-Сибирское – финалиста Всероссийского конкурса лучших проектов создания комфортной городской среды</t>
  </si>
  <si>
    <t>Мероприятие 1.6. Мероприятия по реализации проекта «Вся соль Сибири: «Озеро Молодежное», связывающее поколения» – победителя Всероссийского конкурса лучших проектов создания комфортной городской среды</t>
  </si>
  <si>
    <t>Мероприятие 1.6.2. Разработка раздела «Оценка воздействия на водные биоресурсы и среду их обитания по объекту: озеро «Молодёжное»»</t>
  </si>
  <si>
    <t>-</t>
  </si>
  <si>
    <t>Мероприятие 3.2. Разработка раздела «Оценка воздействия на водные биоресурсы и среду их обитания по объекту: озеро «Молодёжное»»</t>
  </si>
  <si>
    <t>Мероприятие 3.4. Благоустройство территории озера "Молодежное" (в рамках реализации перечня проектов Народных инициатив)</t>
  </si>
  <si>
    <t xml:space="preserve">Мероприятие 3.3. Благоустройство территории озера "Молодёжное" в целях реализации проектов создания комфортной городской среды в малых городах и исторических поселениях  </t>
  </si>
  <si>
    <t>Мероприятие 1.2. 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 (озеро Молодежное)</t>
  </si>
  <si>
    <t xml:space="preserve">Благоустройство дворовых территорий многоквартирных домов </t>
  </si>
  <si>
    <t xml:space="preserve">Благоустройство территорий общего пользования </t>
  </si>
  <si>
    <t>Мероприятие 3.5. Благоустройство территории острова "Варничный" (в рамках реализации перечня проектов Народных инициатив)</t>
  </si>
  <si>
    <t>Мероприятие 1.1. Формирование комфортной городской среды, в т.ч.</t>
  </si>
  <si>
    <t xml:space="preserve">Мэр города </t>
  </si>
  <si>
    <t>2025 год</t>
  </si>
  <si>
    <t xml:space="preserve">  </t>
  </si>
  <si>
    <t>М.В. Торопкин</t>
  </si>
  <si>
    <t>Мероприятие 1.3. «Концепция благоустройства ул. Интернациональной «Город из трамвайного окна»
в г. Усолье-Сибирское»</t>
  </si>
  <si>
    <t>Мероприятие 3.6. Благоустройство ул. Интернациональной, в рамках проекта «Город из трамвайного окна» в г. Усолье-Сибирское (Победитель VI Всероссийского конкурса лучших проектов создания комфортной городской среды в категории «Малые города России») (приобретение и установка МАФов и остановочных павильонов)</t>
  </si>
  <si>
    <t>Мероприятие 3.7.
Разработка проектно-сметной документации в рамках проекта "Город из трамвайного окна 2: молекулярное наследие. Концепция благоустройства территории улиц Менделеева и Интернациональная в г. Усолье-Сибирское"</t>
  </si>
  <si>
    <t>Мероприятие 1.4. 
«Город из трамвайного окна 2: молекулярное наследие. Концепция благоустройства территории улиц Менделеева и Интернациональная в г. Усолье-Сибирское»</t>
  </si>
  <si>
    <t>2026 год</t>
  </si>
  <si>
    <t>Мероприятие 3.8.
Благоустройство территории с возведением малой архитектурной формы - фонтан, в районе МБКДУ «Дворец культуры»</t>
  </si>
  <si>
    <t>МБКДУ «Дворец культуры»</t>
  </si>
  <si>
    <t>Мероприятие 3.10. Благоустройство территории озера "Молодежное" (установка баскетбольных щитов)</t>
  </si>
  <si>
    <t>Мероприятие 3.9.
Благоустройство ул. Интернациональная, в рамках проекта «Город из трамвайного окна 2: молекулярное наследие» в г. Усолье-Сибирское (Победитель VIII Всероссийского конкурса лучших проектов создания комфортной городской среды в категории «Малые города России») (Благоустройство территории на пересечении улиц Ленина и Менделеева)</t>
  </si>
  <si>
    <t>2027 год</t>
  </si>
  <si>
    <t>Приложение 3</t>
  </si>
  <si>
    <t>Основное мероприятие 1. Мероприятия в рамках реализации национального проекта «Жильё и городская среда» (2018-2024),
«Мероприятия в рамках реализации национального проекта «Инфраструктура для жизни» (2025-2030)</t>
  </si>
  <si>
    <t>«Формирование современной городской среды» на 2018-2030 годы</t>
  </si>
  <si>
    <t>2028 год</t>
  </si>
  <si>
    <t>2029 год</t>
  </si>
  <si>
    <t>2030 год</t>
  </si>
  <si>
    <t>Ресурсное обеспечение реализации муниципальной программы города Усолье-Сибирское «Формирование современной городской среды» на 2018-2030 годы (далее - Программа)</t>
  </si>
  <si>
    <t xml:space="preserve">Муниципальная программа города Усолье-Сибирское «Формирование современной городской среды» на 2018-2030 годы </t>
  </si>
  <si>
    <t xml:space="preserve">Подпрограмма «Развитие благоустройства территории города Усолье-Сибирское» на 2018-2030 годы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</si>
</sst>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scheme val="minor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sz val="11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b/>
      <sz val="17"/>
      <name val="Times New Roman"/>
      <family val="1"/>
      <charset val="204"/>
    </font>
    <font>
      <sz val="17"/>
      <name val="Times New Roman"/>
      <family val="1"/>
      <charset val="204"/>
    </font>
    <font>
      <b/>
      <sz val="30"/>
      <name val="Times New Roman"/>
      <family val="1"/>
      <charset val="204"/>
    </font>
    <font>
      <sz val="18"/>
      <name val="Times New Roman"/>
      <family val="1"/>
      <charset val="204"/>
    </font>
    <font>
      <sz val="14"/>
      <name val="Calibri"/>
      <family val="2"/>
      <scheme val="minor"/>
    </font>
    <font>
      <sz val="16"/>
      <name val="Calibri"/>
      <family val="2"/>
      <scheme val="minor"/>
    </font>
    <font>
      <sz val="18"/>
      <name val="Calibri"/>
      <family val="2"/>
      <scheme val="minor"/>
    </font>
    <font>
      <b/>
      <sz val="18"/>
      <name val="Times New Roman"/>
      <family val="1"/>
      <charset val="204"/>
    </font>
    <font>
      <sz val="17"/>
      <name val="Calibri"/>
      <family val="2"/>
      <scheme val="minor"/>
    </font>
    <font>
      <b/>
      <sz val="11"/>
      <name val="Calibri"/>
      <family val="2"/>
      <scheme val="minor"/>
    </font>
    <font>
      <b/>
      <sz val="17"/>
      <name val="Calibri"/>
      <family val="2"/>
      <scheme val="minor"/>
    </font>
    <font>
      <sz val="30"/>
      <name val="Calibri"/>
      <family val="2"/>
      <scheme val="minor"/>
    </font>
    <font>
      <b/>
      <sz val="11"/>
      <name val="Times New Roman"/>
      <family val="1"/>
      <charset val="204"/>
    </font>
    <font>
      <sz val="2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07">
    <xf numFmtId="0" fontId="0" fillId="0" borderId="0" xfId="0"/>
    <xf numFmtId="0" fontId="5" fillId="0" borderId="0" xfId="0" applyFont="1" applyFill="1"/>
    <xf numFmtId="0" fontId="1" fillId="0" borderId="0" xfId="0" applyFont="1" applyFill="1" applyAlignment="1">
      <alignment wrapText="1"/>
    </xf>
    <xf numFmtId="0" fontId="3" fillId="0" borderId="0" xfId="0" applyFont="1" applyFill="1" applyAlignment="1">
      <alignment wrapText="1"/>
    </xf>
    <xf numFmtId="0" fontId="6" fillId="0" borderId="0" xfId="0" applyFont="1" applyFill="1" applyBorder="1" applyAlignment="1">
      <alignment vertical="top" wrapText="1"/>
    </xf>
    <xf numFmtId="4" fontId="7" fillId="0" borderId="0" xfId="0" applyNumberFormat="1" applyFont="1" applyFill="1" applyBorder="1" applyAlignment="1">
      <alignment horizontal="right" vertical="center" wrapText="1"/>
    </xf>
    <xf numFmtId="4" fontId="6" fillId="0" borderId="0" xfId="0" applyNumberFormat="1" applyFont="1" applyFill="1" applyBorder="1" applyAlignment="1">
      <alignment vertical="center" wrapText="1"/>
    </xf>
    <xf numFmtId="0" fontId="5" fillId="0" borderId="0" xfId="0" applyFont="1" applyFill="1" applyAlignment="1">
      <alignment horizontal="right"/>
    </xf>
    <xf numFmtId="4" fontId="11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/>
    <xf numFmtId="0" fontId="4" fillId="0" borderId="0" xfId="0" applyFont="1" applyFill="1" applyAlignment="1">
      <alignment horizontal="right"/>
    </xf>
    <xf numFmtId="0" fontId="12" fillId="0" borderId="0" xfId="0" applyFont="1" applyFill="1"/>
    <xf numFmtId="0" fontId="12" fillId="0" borderId="0" xfId="0" applyFont="1" applyFill="1" applyAlignment="1">
      <alignment horizontal="right"/>
    </xf>
    <xf numFmtId="0" fontId="13" fillId="0" borderId="0" xfId="0" applyFont="1" applyFill="1"/>
    <xf numFmtId="0" fontId="11" fillId="0" borderId="0" xfId="0" applyFont="1" applyFill="1" applyAlignment="1">
      <alignment horizontal="right" vertical="center"/>
    </xf>
    <xf numFmtId="0" fontId="14" fillId="0" borderId="0" xfId="0" applyFont="1" applyFill="1"/>
    <xf numFmtId="4" fontId="15" fillId="0" borderId="1" xfId="0" applyNumberFormat="1" applyFont="1" applyFill="1" applyBorder="1" applyAlignment="1">
      <alignment horizontal="center" vertical="center"/>
    </xf>
    <xf numFmtId="4" fontId="15" fillId="0" borderId="3" xfId="0" applyNumberFormat="1" applyFont="1" applyFill="1" applyBorder="1" applyAlignment="1">
      <alignment horizontal="center" vertical="center"/>
    </xf>
    <xf numFmtId="0" fontId="17" fillId="0" borderId="0" xfId="0" applyFont="1" applyFill="1"/>
    <xf numFmtId="4" fontId="15" fillId="0" borderId="1" xfId="0" applyNumberFormat="1" applyFont="1" applyFill="1" applyBorder="1" applyAlignment="1">
      <alignment horizontal="center" vertical="center" wrapText="1"/>
    </xf>
    <xf numFmtId="4" fontId="11" fillId="0" borderId="1" xfId="0" applyNumberFormat="1" applyFont="1" applyFill="1" applyBorder="1" applyAlignment="1">
      <alignment horizontal="center" vertical="center"/>
    </xf>
    <xf numFmtId="4" fontId="11" fillId="0" borderId="3" xfId="0" applyNumberFormat="1" applyFont="1" applyFill="1" applyBorder="1" applyAlignment="1">
      <alignment horizontal="center" vertical="center" wrapText="1"/>
    </xf>
    <xf numFmtId="4" fontId="11" fillId="0" borderId="3" xfId="0" applyNumberFormat="1" applyFont="1" applyFill="1" applyBorder="1" applyAlignment="1">
      <alignment horizontal="center" vertical="center"/>
    </xf>
    <xf numFmtId="4" fontId="2" fillId="0" borderId="1" xfId="0" applyNumberFormat="1" applyFont="1" applyFill="1" applyBorder="1" applyAlignment="1">
      <alignment horizontal="center" vertical="center" wrapText="1"/>
    </xf>
    <xf numFmtId="4" fontId="7" fillId="0" borderId="1" xfId="0" applyNumberFormat="1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4" fontId="10" fillId="0" borderId="0" xfId="0" applyNumberFormat="1" applyFont="1" applyFill="1" applyBorder="1" applyAlignment="1">
      <alignment horizontal="center" vertical="center" wrapText="1"/>
    </xf>
    <xf numFmtId="0" fontId="19" fillId="0" borderId="0" xfId="0" applyFont="1" applyFill="1" applyAlignment="1">
      <alignment horizontal="center" vertical="center" wrapText="1"/>
    </xf>
    <xf numFmtId="4" fontId="2" fillId="0" borderId="0" xfId="0" applyNumberFormat="1" applyFont="1" applyFill="1" applyAlignment="1">
      <alignment horizontal="center" vertical="center"/>
    </xf>
    <xf numFmtId="4" fontId="11" fillId="2" borderId="3" xfId="0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1" fillId="0" borderId="0" xfId="0" applyFont="1" applyFill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4" fontId="11" fillId="0" borderId="0" xfId="0" applyNumberFormat="1" applyFont="1" applyFill="1" applyBorder="1" applyAlignment="1">
      <alignment horizontal="center" vertical="center" wrapText="1"/>
    </xf>
    <xf numFmtId="4" fontId="11" fillId="2" borderId="1" xfId="0" applyNumberFormat="1" applyFont="1" applyFill="1" applyBorder="1" applyAlignment="1">
      <alignment horizontal="center" vertical="center" wrapText="1"/>
    </xf>
    <xf numFmtId="4" fontId="11" fillId="2" borderId="1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 wrapText="1"/>
    </xf>
    <xf numFmtId="4" fontId="6" fillId="0" borderId="0" xfId="0" applyNumberFormat="1" applyFont="1" applyFill="1" applyBorder="1" applyAlignment="1">
      <alignment horizontal="left" vertical="center" wrapText="1"/>
    </xf>
    <xf numFmtId="0" fontId="20" fillId="0" borderId="0" xfId="0" applyFont="1" applyFill="1" applyAlignment="1">
      <alignment horizontal="left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4" fillId="0" borderId="0" xfId="0" applyFont="1" applyFill="1" applyAlignment="1">
      <alignment horizontal="right"/>
    </xf>
    <xf numFmtId="0" fontId="4" fillId="0" borderId="0" xfId="0" applyFont="1" applyFill="1" applyAlignment="1"/>
    <xf numFmtId="0" fontId="9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20" fillId="0" borderId="0" xfId="0" applyFont="1" applyFill="1" applyAlignment="1">
      <alignment horizontal="left" vertical="center" wrapText="1"/>
    </xf>
    <xf numFmtId="0" fontId="21" fillId="0" borderId="0" xfId="0" applyFont="1" applyFill="1"/>
    <xf numFmtId="0" fontId="15" fillId="0" borderId="1" xfId="0" applyFont="1" applyFill="1" applyBorder="1" applyAlignment="1">
      <alignment horizontal="center" vertical="center" wrapText="1"/>
    </xf>
    <xf numFmtId="0" fontId="20" fillId="0" borderId="0" xfId="0" applyFont="1" applyFill="1" applyAlignment="1">
      <alignment horizontal="left" vertical="center" wrapText="1"/>
    </xf>
    <xf numFmtId="4" fontId="11" fillId="0" borderId="0" xfId="0" applyNumberFormat="1" applyFont="1" applyFill="1" applyAlignment="1">
      <alignment horizontal="center" vertical="center"/>
    </xf>
    <xf numFmtId="0" fontId="11" fillId="0" borderId="0" xfId="0" applyFont="1" applyFill="1" applyAlignment="1">
      <alignment horizontal="right"/>
    </xf>
    <xf numFmtId="0" fontId="14" fillId="0" borderId="0" xfId="0" applyFont="1" applyFill="1" applyAlignment="1"/>
    <xf numFmtId="0" fontId="4" fillId="0" borderId="0" xfId="0" applyFont="1" applyFill="1" applyAlignment="1"/>
    <xf numFmtId="0" fontId="14" fillId="0" borderId="0" xfId="0" applyFont="1" applyFill="1" applyAlignment="1">
      <alignment horizontal="right"/>
    </xf>
    <xf numFmtId="0" fontId="8" fillId="0" borderId="2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16" fillId="0" borderId="4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top" wrapText="1"/>
    </xf>
    <xf numFmtId="0" fontId="8" fillId="0" borderId="5" xfId="0" applyFont="1" applyFill="1" applyBorder="1" applyAlignment="1">
      <alignment horizontal="center" vertical="top" wrapText="1"/>
    </xf>
    <xf numFmtId="0" fontId="18" fillId="0" borderId="4" xfId="0" applyFont="1" applyFill="1" applyBorder="1" applyAlignment="1">
      <alignment horizontal="center" vertical="top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8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15" fillId="0" borderId="0" xfId="0" applyFont="1" applyFill="1" applyAlignment="1">
      <alignment horizontal="center" vertical="center" wrapText="1"/>
    </xf>
    <xf numFmtId="0" fontId="4" fillId="0" borderId="0" xfId="0" applyFont="1" applyAlignment="1"/>
    <xf numFmtId="0" fontId="15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/>
    <xf numFmtId="0" fontId="4" fillId="0" borderId="1" xfId="0" applyFont="1" applyFill="1" applyBorder="1" applyAlignment="1"/>
    <xf numFmtId="0" fontId="6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17" fillId="0" borderId="5" xfId="0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20" fillId="0" borderId="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left" vertical="center" wrapText="1"/>
    </xf>
    <xf numFmtId="0" fontId="20" fillId="0" borderId="0" xfId="0" applyFont="1" applyFill="1" applyAlignment="1">
      <alignment horizontal="left" vertical="center" wrapText="1"/>
    </xf>
    <xf numFmtId="0" fontId="10" fillId="0" borderId="0" xfId="0" applyFont="1" applyFill="1" applyAlignment="1">
      <alignment vertical="center" wrapText="1"/>
    </xf>
    <xf numFmtId="0" fontId="19" fillId="0" borderId="0" xfId="0" applyFont="1" applyFill="1" applyAlignment="1">
      <alignment vertical="center" wrapText="1"/>
    </xf>
    <xf numFmtId="0" fontId="19" fillId="0" borderId="0" xfId="0" applyFont="1" applyFill="1" applyAlignment="1"/>
    <xf numFmtId="0" fontId="7" fillId="0" borderId="4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4" fontId="14" fillId="2" borderId="0" xfId="0" applyNumberFormat="1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2"/>
  <sheetViews>
    <sheetView tabSelected="1" zoomScale="50" zoomScaleNormal="50" zoomScaleSheetLayoutView="50" workbookViewId="0"/>
  </sheetViews>
  <sheetFormatPr defaultRowHeight="15" outlineLevelRow="1" x14ac:dyDescent="0.25"/>
  <cols>
    <col min="1" max="1" width="46.140625" style="9" customWidth="1"/>
    <col min="2" max="2" width="31.42578125" style="9" customWidth="1"/>
    <col min="3" max="3" width="28.140625" style="9" customWidth="1"/>
    <col min="4" max="4" width="28.28515625" style="10" customWidth="1"/>
    <col min="5" max="5" width="24.85546875" style="10" customWidth="1"/>
    <col min="6" max="7" width="25.28515625" style="10" customWidth="1"/>
    <col min="8" max="8" width="25" style="9" customWidth="1"/>
    <col min="9" max="9" width="25.7109375" style="9" customWidth="1"/>
    <col min="10" max="10" width="25.42578125" style="9" customWidth="1"/>
    <col min="11" max="16" width="26.28515625" style="9" customWidth="1"/>
    <col min="17" max="17" width="25.42578125" style="9" customWidth="1"/>
    <col min="18" max="18" width="7.7109375" style="9" customWidth="1"/>
    <col min="19" max="19" width="32.28515625" style="9" customWidth="1"/>
    <col min="20" max="16384" width="9.140625" style="9"/>
  </cols>
  <sheetData>
    <row r="1" spans="1:17" ht="26.25" customHeight="1" outlineLevel="1" x14ac:dyDescent="0.35">
      <c r="A1" s="11"/>
      <c r="B1" s="11"/>
      <c r="C1" s="11"/>
      <c r="D1" s="12"/>
      <c r="E1" s="12"/>
      <c r="F1" s="44"/>
      <c r="G1" s="44"/>
      <c r="H1" s="57" t="s">
        <v>60</v>
      </c>
      <c r="I1" s="57"/>
      <c r="J1" s="58"/>
      <c r="K1" s="58"/>
      <c r="L1" s="58"/>
      <c r="M1" s="58"/>
      <c r="N1" s="58"/>
      <c r="O1" s="58"/>
      <c r="P1" s="58"/>
      <c r="Q1" s="59"/>
    </row>
    <row r="2" spans="1:17" ht="30.75" customHeight="1" outlineLevel="1" x14ac:dyDescent="0.35">
      <c r="A2" s="11"/>
      <c r="B2" s="11"/>
      <c r="C2" s="11"/>
      <c r="D2" s="12"/>
      <c r="E2" s="12"/>
      <c r="F2" s="44"/>
      <c r="G2" s="57" t="s">
        <v>14</v>
      </c>
      <c r="H2" s="60"/>
      <c r="I2" s="60"/>
      <c r="J2" s="60"/>
      <c r="K2" s="60"/>
      <c r="L2" s="60"/>
      <c r="M2" s="60"/>
      <c r="N2" s="60"/>
      <c r="O2" s="60"/>
      <c r="P2" s="60"/>
      <c r="Q2" s="59"/>
    </row>
    <row r="3" spans="1:17" ht="26.25" customHeight="1" outlineLevel="1" x14ac:dyDescent="0.35">
      <c r="A3" s="11"/>
      <c r="B3" s="11"/>
      <c r="C3" s="11"/>
      <c r="D3" s="12"/>
      <c r="E3" s="12"/>
      <c r="F3" s="57" t="s">
        <v>62</v>
      </c>
      <c r="G3" s="60"/>
      <c r="H3" s="60"/>
      <c r="I3" s="60"/>
      <c r="J3" s="58"/>
      <c r="K3" s="58"/>
      <c r="L3" s="58"/>
      <c r="M3" s="58"/>
      <c r="N3" s="58"/>
      <c r="O3" s="58"/>
      <c r="P3" s="58"/>
      <c r="Q3" s="59"/>
    </row>
    <row r="4" spans="1:17" ht="23.25" outlineLevel="1" x14ac:dyDescent="0.35">
      <c r="A4" s="11"/>
      <c r="B4" s="11"/>
      <c r="C4" s="11"/>
      <c r="D4" s="12"/>
      <c r="E4" s="12"/>
      <c r="F4" s="44"/>
      <c r="G4" s="44"/>
      <c r="H4" s="44"/>
      <c r="I4" s="14"/>
      <c r="J4" s="15"/>
      <c r="K4" s="15"/>
      <c r="L4" s="15"/>
      <c r="M4" s="15"/>
      <c r="N4" s="15"/>
      <c r="O4" s="15"/>
      <c r="P4" s="15"/>
    </row>
    <row r="5" spans="1:17" ht="48.75" customHeight="1" x14ac:dyDescent="0.35">
      <c r="A5" s="82" t="s">
        <v>66</v>
      </c>
      <c r="B5" s="82"/>
      <c r="C5" s="82"/>
      <c r="D5" s="82"/>
      <c r="E5" s="82"/>
      <c r="F5" s="82"/>
      <c r="G5" s="82"/>
      <c r="H5" s="82"/>
      <c r="I5" s="82"/>
      <c r="J5" s="58"/>
      <c r="K5" s="83"/>
      <c r="L5" s="83"/>
      <c r="M5" s="83"/>
      <c r="N5" s="83"/>
      <c r="O5" s="83"/>
      <c r="P5" s="83"/>
      <c r="Q5" s="83"/>
    </row>
    <row r="6" spans="1:17" ht="23.25" x14ac:dyDescent="0.35">
      <c r="A6" s="15"/>
      <c r="B6" s="15"/>
      <c r="C6" s="15"/>
      <c r="D6" s="44"/>
      <c r="E6" s="44"/>
      <c r="F6" s="44"/>
      <c r="G6" s="14"/>
      <c r="H6" s="15"/>
      <c r="I6" s="15"/>
      <c r="J6" s="15"/>
      <c r="K6" s="15"/>
      <c r="L6" s="15"/>
      <c r="M6" s="15"/>
      <c r="N6" s="15"/>
      <c r="O6" s="15"/>
      <c r="P6" s="15"/>
    </row>
    <row r="7" spans="1:17" ht="42" customHeight="1" x14ac:dyDescent="0.35">
      <c r="A7" s="78" t="s">
        <v>19</v>
      </c>
      <c r="B7" s="78" t="s">
        <v>20</v>
      </c>
      <c r="C7" s="78" t="s">
        <v>0</v>
      </c>
      <c r="D7" s="87" t="s">
        <v>1</v>
      </c>
      <c r="E7" s="84" t="s">
        <v>2</v>
      </c>
      <c r="F7" s="84"/>
      <c r="G7" s="84"/>
      <c r="H7" s="84"/>
      <c r="I7" s="84"/>
      <c r="J7" s="85"/>
      <c r="K7" s="85"/>
      <c r="L7" s="85"/>
      <c r="M7" s="85"/>
      <c r="N7" s="85"/>
      <c r="O7" s="85"/>
      <c r="P7" s="85"/>
      <c r="Q7" s="86"/>
    </row>
    <row r="8" spans="1:17" ht="179.25" customHeight="1" x14ac:dyDescent="0.25">
      <c r="A8" s="78"/>
      <c r="B8" s="78"/>
      <c r="C8" s="78"/>
      <c r="D8" s="87"/>
      <c r="E8" s="47" t="s">
        <v>3</v>
      </c>
      <c r="F8" s="47" t="s">
        <v>7</v>
      </c>
      <c r="G8" s="47" t="s">
        <v>4</v>
      </c>
      <c r="H8" s="47" t="s">
        <v>8</v>
      </c>
      <c r="I8" s="47" t="s">
        <v>11</v>
      </c>
      <c r="J8" s="47" t="s">
        <v>12</v>
      </c>
      <c r="K8" s="47" t="s">
        <v>13</v>
      </c>
      <c r="L8" s="47" t="s">
        <v>47</v>
      </c>
      <c r="M8" s="51" t="s">
        <v>54</v>
      </c>
      <c r="N8" s="54" t="s">
        <v>59</v>
      </c>
      <c r="O8" s="54" t="s">
        <v>63</v>
      </c>
      <c r="P8" s="54" t="s">
        <v>64</v>
      </c>
      <c r="Q8" s="47" t="s">
        <v>65</v>
      </c>
    </row>
    <row r="9" spans="1:17" s="31" customFormat="1" ht="26.25" customHeight="1" x14ac:dyDescent="0.25">
      <c r="A9" s="30">
        <v>1</v>
      </c>
      <c r="B9" s="30">
        <v>2</v>
      </c>
      <c r="C9" s="30">
        <v>3</v>
      </c>
      <c r="D9" s="30">
        <v>4</v>
      </c>
      <c r="E9" s="30">
        <v>5</v>
      </c>
      <c r="F9" s="30">
        <v>6</v>
      </c>
      <c r="G9" s="30">
        <v>7</v>
      </c>
      <c r="H9" s="30">
        <v>8</v>
      </c>
      <c r="I9" s="30">
        <v>9</v>
      </c>
      <c r="J9" s="30">
        <v>10</v>
      </c>
      <c r="K9" s="30">
        <v>11</v>
      </c>
      <c r="L9" s="30">
        <v>12</v>
      </c>
      <c r="M9" s="30">
        <v>13</v>
      </c>
      <c r="N9" s="30">
        <v>14</v>
      </c>
      <c r="O9" s="30">
        <v>15</v>
      </c>
      <c r="P9" s="30">
        <v>16</v>
      </c>
      <c r="Q9" s="30">
        <v>17</v>
      </c>
    </row>
    <row r="10" spans="1:17" ht="36" customHeight="1" x14ac:dyDescent="0.25">
      <c r="A10" s="61" t="s">
        <v>67</v>
      </c>
      <c r="B10" s="61" t="s">
        <v>21</v>
      </c>
      <c r="C10" s="49" t="s">
        <v>5</v>
      </c>
      <c r="D10" s="16">
        <f>SUM(E10:Q10)</f>
        <v>780460635.17000008</v>
      </c>
      <c r="E10" s="16">
        <f>E15</f>
        <v>43902538.939999998</v>
      </c>
      <c r="F10" s="16">
        <f t="shared" ref="F10:I10" si="0">F15</f>
        <v>64045216.059999995</v>
      </c>
      <c r="G10" s="16">
        <f>G11+G12+G13+G14</f>
        <v>86901811.420000002</v>
      </c>
      <c r="H10" s="16">
        <f>H11+H12+H13+H14</f>
        <v>154794627.56</v>
      </c>
      <c r="I10" s="17">
        <f t="shared" si="0"/>
        <v>41240531.560000002</v>
      </c>
      <c r="J10" s="17">
        <f>J15</f>
        <v>166036196.05000001</v>
      </c>
      <c r="K10" s="16">
        <f>K15</f>
        <v>217539713.57999998</v>
      </c>
      <c r="L10" s="16">
        <f t="shared" ref="L10:Q10" si="1">L15</f>
        <v>1000000</v>
      </c>
      <c r="M10" s="16">
        <f t="shared" ref="M10:P10" si="2">M15</f>
        <v>1000000</v>
      </c>
      <c r="N10" s="16">
        <f t="shared" si="2"/>
        <v>1000000</v>
      </c>
      <c r="O10" s="16">
        <f t="shared" si="2"/>
        <v>1000000</v>
      </c>
      <c r="P10" s="16">
        <f t="shared" si="2"/>
        <v>1000000</v>
      </c>
      <c r="Q10" s="16">
        <f t="shared" si="1"/>
        <v>1000000</v>
      </c>
    </row>
    <row r="11" spans="1:17" ht="36" customHeight="1" x14ac:dyDescent="0.25">
      <c r="A11" s="62"/>
      <c r="B11" s="62"/>
      <c r="C11" s="49" t="s">
        <v>10</v>
      </c>
      <c r="D11" s="16">
        <f t="shared" ref="D11:D14" si="3">SUM(E11:Q11)</f>
        <v>87704537.139999986</v>
      </c>
      <c r="E11" s="16">
        <f>E16</f>
        <v>1336011.72</v>
      </c>
      <c r="F11" s="16">
        <f t="shared" ref="F11:I11" si="4">F16</f>
        <v>4951546.1900000004</v>
      </c>
      <c r="G11" s="16">
        <f>G16</f>
        <v>1964946.37</v>
      </c>
      <c r="H11" s="16">
        <f>H16</f>
        <v>8879557.4699999988</v>
      </c>
      <c r="I11" s="17">
        <f t="shared" si="4"/>
        <v>1407131.56</v>
      </c>
      <c r="J11" s="17">
        <f>J16</f>
        <v>22035490.32</v>
      </c>
      <c r="K11" s="16">
        <f t="shared" ref="K11:Q11" si="5">K16</f>
        <v>41129853.509999998</v>
      </c>
      <c r="L11" s="16">
        <f t="shared" ref="L11:P11" si="6">L16</f>
        <v>1000000</v>
      </c>
      <c r="M11" s="16">
        <f t="shared" si="6"/>
        <v>1000000</v>
      </c>
      <c r="N11" s="16">
        <f t="shared" si="6"/>
        <v>1000000</v>
      </c>
      <c r="O11" s="16">
        <f t="shared" si="6"/>
        <v>1000000</v>
      </c>
      <c r="P11" s="16">
        <f t="shared" si="6"/>
        <v>1000000</v>
      </c>
      <c r="Q11" s="16">
        <f t="shared" si="5"/>
        <v>1000000</v>
      </c>
    </row>
    <row r="12" spans="1:17" ht="50.1" customHeight="1" x14ac:dyDescent="0.25">
      <c r="A12" s="62"/>
      <c r="B12" s="62"/>
      <c r="C12" s="49" t="s">
        <v>6</v>
      </c>
      <c r="D12" s="16">
        <f t="shared" si="3"/>
        <v>140779399.99000001</v>
      </c>
      <c r="E12" s="16">
        <f t="shared" ref="E12:J13" si="7">E17</f>
        <v>12023605.469999999</v>
      </c>
      <c r="F12" s="16">
        <f t="shared" si="7"/>
        <v>10194383.220000001</v>
      </c>
      <c r="G12" s="16">
        <f>G17</f>
        <v>16275463.82</v>
      </c>
      <c r="H12" s="16">
        <f t="shared" ref="G12:H13" si="8">H17</f>
        <v>30652664.109999999</v>
      </c>
      <c r="I12" s="16">
        <f t="shared" si="7"/>
        <v>8092062.3700000001</v>
      </c>
      <c r="J12" s="16">
        <f t="shared" si="7"/>
        <v>18157043.59</v>
      </c>
      <c r="K12" s="16">
        <f>K17</f>
        <v>45384177.410000004</v>
      </c>
      <c r="L12" s="16">
        <f t="shared" ref="L12:Q12" si="9">L17</f>
        <v>0</v>
      </c>
      <c r="M12" s="16">
        <f t="shared" ref="M12:P12" si="10">M17</f>
        <v>0</v>
      </c>
      <c r="N12" s="16">
        <f t="shared" si="10"/>
        <v>0</v>
      </c>
      <c r="O12" s="16">
        <f t="shared" si="10"/>
        <v>0</v>
      </c>
      <c r="P12" s="16">
        <f t="shared" si="10"/>
        <v>0</v>
      </c>
      <c r="Q12" s="16">
        <f t="shared" si="9"/>
        <v>0</v>
      </c>
    </row>
    <row r="13" spans="1:17" ht="50.1" customHeight="1" x14ac:dyDescent="0.25">
      <c r="A13" s="62"/>
      <c r="B13" s="62"/>
      <c r="C13" s="49" t="s">
        <v>9</v>
      </c>
      <c r="D13" s="16">
        <f t="shared" si="3"/>
        <v>549591976.13999999</v>
      </c>
      <c r="E13" s="16">
        <f t="shared" si="7"/>
        <v>30542921.75</v>
      </c>
      <c r="F13" s="16">
        <f t="shared" si="7"/>
        <v>46514564.75</v>
      </c>
      <c r="G13" s="16">
        <f t="shared" si="8"/>
        <v>68661401.230000004</v>
      </c>
      <c r="H13" s="16">
        <f t="shared" si="8"/>
        <v>115262405.98</v>
      </c>
      <c r="I13" s="17">
        <f>I18</f>
        <v>31741337.629999999</v>
      </c>
      <c r="J13" s="17">
        <f t="shared" ref="J13:K13" si="11">J18</f>
        <v>125843662.14</v>
      </c>
      <c r="K13" s="16">
        <f t="shared" si="11"/>
        <v>131025682.66</v>
      </c>
      <c r="L13" s="16">
        <f t="shared" ref="L13:Q13" si="12">L18</f>
        <v>0</v>
      </c>
      <c r="M13" s="16">
        <f t="shared" ref="M13:P13" si="13">M18</f>
        <v>0</v>
      </c>
      <c r="N13" s="16">
        <f t="shared" si="13"/>
        <v>0</v>
      </c>
      <c r="O13" s="16">
        <f t="shared" si="13"/>
        <v>0</v>
      </c>
      <c r="P13" s="16">
        <f t="shared" si="13"/>
        <v>0</v>
      </c>
      <c r="Q13" s="16">
        <f t="shared" si="12"/>
        <v>0</v>
      </c>
    </row>
    <row r="14" spans="1:17" ht="50.1" customHeight="1" x14ac:dyDescent="0.25">
      <c r="A14" s="63"/>
      <c r="B14" s="63"/>
      <c r="C14" s="49" t="s">
        <v>17</v>
      </c>
      <c r="D14" s="16">
        <f t="shared" si="3"/>
        <v>2384721.9</v>
      </c>
      <c r="E14" s="16">
        <v>0</v>
      </c>
      <c r="F14" s="16">
        <f>F19</f>
        <v>2384721.9</v>
      </c>
      <c r="G14" s="16">
        <v>0</v>
      </c>
      <c r="H14" s="16">
        <v>0</v>
      </c>
      <c r="I14" s="17">
        <v>0</v>
      </c>
      <c r="J14" s="17">
        <v>0</v>
      </c>
      <c r="K14" s="16">
        <v>0</v>
      </c>
      <c r="L14" s="16">
        <v>0</v>
      </c>
      <c r="M14" s="16">
        <v>0</v>
      </c>
      <c r="N14" s="16">
        <v>0</v>
      </c>
      <c r="O14" s="16">
        <v>0</v>
      </c>
      <c r="P14" s="16">
        <v>0</v>
      </c>
      <c r="Q14" s="16">
        <v>0</v>
      </c>
    </row>
    <row r="15" spans="1:17" s="18" customFormat="1" ht="31.5" customHeight="1" x14ac:dyDescent="0.25">
      <c r="A15" s="61" t="s">
        <v>68</v>
      </c>
      <c r="B15" s="61" t="s">
        <v>22</v>
      </c>
      <c r="C15" s="49" t="s">
        <v>5</v>
      </c>
      <c r="D15" s="16">
        <f>SUM(E15:Q15)</f>
        <v>780460635.17000008</v>
      </c>
      <c r="E15" s="16">
        <f>SUM(E16:E19)</f>
        <v>43902538.939999998</v>
      </c>
      <c r="F15" s="16">
        <f t="shared" ref="F15" si="14">SUM(F16:F19)</f>
        <v>64045216.059999995</v>
      </c>
      <c r="G15" s="16">
        <f>SUM(G16:G19)</f>
        <v>86901811.420000002</v>
      </c>
      <c r="H15" s="16">
        <f>SUM(H16:H19)</f>
        <v>154794627.56</v>
      </c>
      <c r="I15" s="17">
        <f>SUM(I16:I19)</f>
        <v>41240531.560000002</v>
      </c>
      <c r="J15" s="17">
        <f>SUM(J16:J19)</f>
        <v>166036196.05000001</v>
      </c>
      <c r="K15" s="16">
        <f>SUM(K16:K19)</f>
        <v>217539713.57999998</v>
      </c>
      <c r="L15" s="16">
        <f t="shared" ref="L15:Q15" si="15">SUM(L16:L19)</f>
        <v>1000000</v>
      </c>
      <c r="M15" s="16">
        <f t="shared" ref="M15:P15" si="16">SUM(M16:M19)</f>
        <v>1000000</v>
      </c>
      <c r="N15" s="16">
        <f t="shared" si="16"/>
        <v>1000000</v>
      </c>
      <c r="O15" s="16">
        <f t="shared" si="16"/>
        <v>1000000</v>
      </c>
      <c r="P15" s="16">
        <f t="shared" si="16"/>
        <v>1000000</v>
      </c>
      <c r="Q15" s="16">
        <f t="shared" si="15"/>
        <v>1000000</v>
      </c>
    </row>
    <row r="16" spans="1:17" s="18" customFormat="1" ht="31.5" customHeight="1" x14ac:dyDescent="0.25">
      <c r="A16" s="62"/>
      <c r="B16" s="62"/>
      <c r="C16" s="49" t="s">
        <v>10</v>
      </c>
      <c r="D16" s="16">
        <f t="shared" ref="D16:D19" si="17">SUM(E16:Q16)</f>
        <v>87704537.139999986</v>
      </c>
      <c r="E16" s="16">
        <f t="shared" ref="E16:F16" si="18">E21</f>
        <v>1336011.72</v>
      </c>
      <c r="F16" s="16">
        <f t="shared" si="18"/>
        <v>4951546.1900000004</v>
      </c>
      <c r="G16" s="16">
        <f>G21</f>
        <v>1964946.37</v>
      </c>
      <c r="H16" s="16">
        <f t="shared" ref="H16:Q16" si="19">H43+H69+H74</f>
        <v>8879557.4699999988</v>
      </c>
      <c r="I16" s="16">
        <f t="shared" si="19"/>
        <v>1407131.56</v>
      </c>
      <c r="J16" s="16">
        <f t="shared" si="19"/>
        <v>22035490.32</v>
      </c>
      <c r="K16" s="16">
        <f>K43+K69+K74</f>
        <v>41129853.509999998</v>
      </c>
      <c r="L16" s="16">
        <f t="shared" si="19"/>
        <v>1000000</v>
      </c>
      <c r="M16" s="16">
        <f t="shared" ref="M16:P16" si="20">M43+M69+M74</f>
        <v>1000000</v>
      </c>
      <c r="N16" s="16">
        <f t="shared" si="20"/>
        <v>1000000</v>
      </c>
      <c r="O16" s="16">
        <f t="shared" si="20"/>
        <v>1000000</v>
      </c>
      <c r="P16" s="16">
        <f t="shared" si="20"/>
        <v>1000000</v>
      </c>
      <c r="Q16" s="16">
        <f t="shared" si="19"/>
        <v>1000000</v>
      </c>
    </row>
    <row r="17" spans="1:17" s="18" customFormat="1" ht="46.5" customHeight="1" x14ac:dyDescent="0.25">
      <c r="A17" s="62"/>
      <c r="B17" s="62"/>
      <c r="C17" s="49" t="s">
        <v>6</v>
      </c>
      <c r="D17" s="16">
        <f t="shared" si="17"/>
        <v>140779399.99000001</v>
      </c>
      <c r="E17" s="16">
        <f t="shared" ref="E17:F17" si="21">E22</f>
        <v>12023605.469999999</v>
      </c>
      <c r="F17" s="16">
        <f t="shared" si="21"/>
        <v>10194383.220000001</v>
      </c>
      <c r="G17" s="16">
        <f>G22</f>
        <v>16275463.82</v>
      </c>
      <c r="H17" s="16">
        <f>H44+H75</f>
        <v>30652664.109999999</v>
      </c>
      <c r="I17" s="16">
        <f t="shared" ref="I17" si="22">I44</f>
        <v>8092062.3700000001</v>
      </c>
      <c r="J17" s="16">
        <f>J44+J75</f>
        <v>18157043.59</v>
      </c>
      <c r="K17" s="16">
        <f>K44+K75</f>
        <v>45384177.410000004</v>
      </c>
      <c r="L17" s="16">
        <f t="shared" ref="L17:Q17" si="23">L44</f>
        <v>0</v>
      </c>
      <c r="M17" s="16">
        <f t="shared" ref="M17:P17" si="24">M44</f>
        <v>0</v>
      </c>
      <c r="N17" s="16">
        <f t="shared" si="24"/>
        <v>0</v>
      </c>
      <c r="O17" s="16">
        <f t="shared" si="24"/>
        <v>0</v>
      </c>
      <c r="P17" s="16">
        <f t="shared" si="24"/>
        <v>0</v>
      </c>
      <c r="Q17" s="16">
        <f t="shared" si="23"/>
        <v>0</v>
      </c>
    </row>
    <row r="18" spans="1:17" s="18" customFormat="1" ht="49.5" customHeight="1" x14ac:dyDescent="0.25">
      <c r="A18" s="62"/>
      <c r="B18" s="62"/>
      <c r="C18" s="49" t="s">
        <v>9</v>
      </c>
      <c r="D18" s="16">
        <f t="shared" si="17"/>
        <v>549591976.13999999</v>
      </c>
      <c r="E18" s="16">
        <f t="shared" ref="E18:F18" si="25">E23</f>
        <v>30542921.75</v>
      </c>
      <c r="F18" s="16">
        <f t="shared" si="25"/>
        <v>46514564.75</v>
      </c>
      <c r="G18" s="16">
        <f>G23</f>
        <v>68661401.230000004</v>
      </c>
      <c r="H18" s="16">
        <f>H45</f>
        <v>115262405.98</v>
      </c>
      <c r="I18" s="16">
        <f>I53+I57</f>
        <v>31741337.629999999</v>
      </c>
      <c r="J18" s="16">
        <f>J53+J57+J64</f>
        <v>125843662.14</v>
      </c>
      <c r="K18" s="16">
        <f>K49+K60+K64+K68</f>
        <v>131025682.66</v>
      </c>
      <c r="L18" s="16">
        <f t="shared" ref="L18:Q18" si="26">L49+L60+L64+L68</f>
        <v>0</v>
      </c>
      <c r="M18" s="16">
        <f t="shared" ref="M18:P18" si="27">M49+M60+M64+M68</f>
        <v>0</v>
      </c>
      <c r="N18" s="16">
        <f t="shared" si="27"/>
        <v>0</v>
      </c>
      <c r="O18" s="16">
        <f t="shared" si="27"/>
        <v>0</v>
      </c>
      <c r="P18" s="16">
        <f t="shared" si="27"/>
        <v>0</v>
      </c>
      <c r="Q18" s="16">
        <f t="shared" si="26"/>
        <v>0</v>
      </c>
    </row>
    <row r="19" spans="1:17" s="18" customFormat="1" ht="49.5" customHeight="1" x14ac:dyDescent="0.25">
      <c r="A19" s="63"/>
      <c r="B19" s="63"/>
      <c r="C19" s="49" t="s">
        <v>17</v>
      </c>
      <c r="D19" s="16">
        <f t="shared" si="17"/>
        <v>2384721.9</v>
      </c>
      <c r="E19" s="16">
        <f t="shared" ref="E19:F19" si="28">E24</f>
        <v>0</v>
      </c>
      <c r="F19" s="16">
        <f t="shared" si="28"/>
        <v>2384721.9</v>
      </c>
      <c r="G19" s="16">
        <f>G24</f>
        <v>0</v>
      </c>
      <c r="H19" s="16">
        <v>0</v>
      </c>
      <c r="I19" s="17">
        <v>0</v>
      </c>
      <c r="J19" s="17">
        <v>0</v>
      </c>
      <c r="K19" s="16">
        <v>0</v>
      </c>
      <c r="L19" s="16">
        <v>0</v>
      </c>
      <c r="M19" s="16">
        <v>0</v>
      </c>
      <c r="N19" s="16">
        <v>0</v>
      </c>
      <c r="O19" s="16">
        <v>0</v>
      </c>
      <c r="P19" s="16">
        <v>0</v>
      </c>
      <c r="Q19" s="16">
        <v>0</v>
      </c>
    </row>
    <row r="20" spans="1:17" s="18" customFormat="1" ht="32.25" customHeight="1" x14ac:dyDescent="0.25">
      <c r="A20" s="61" t="s">
        <v>61</v>
      </c>
      <c r="B20" s="68" t="s">
        <v>22</v>
      </c>
      <c r="C20" s="49" t="s">
        <v>5</v>
      </c>
      <c r="D20" s="16">
        <f>SUM(E20:Q20)</f>
        <v>194849566.42000002</v>
      </c>
      <c r="E20" s="19">
        <f>SUM(E21:E24)</f>
        <v>43902538.939999998</v>
      </c>
      <c r="F20" s="19">
        <f>SUM(F21:F24)</f>
        <v>64045216.059999995</v>
      </c>
      <c r="G20" s="19">
        <f>SUM(G21:G23)</f>
        <v>86901811.420000002</v>
      </c>
      <c r="H20" s="19">
        <f>SUM(H21:H23)</f>
        <v>0</v>
      </c>
      <c r="I20" s="19">
        <f>SUM(I21:I23)</f>
        <v>0</v>
      </c>
      <c r="J20" s="19">
        <f t="shared" ref="J20:K20" si="29">SUM(J21:J23)</f>
        <v>0</v>
      </c>
      <c r="K20" s="19">
        <f t="shared" si="29"/>
        <v>0</v>
      </c>
      <c r="L20" s="19">
        <f t="shared" ref="L20:Q20" si="30">SUM(L21:L23)</f>
        <v>0</v>
      </c>
      <c r="M20" s="19">
        <f t="shared" ref="M20:P20" si="31">SUM(M21:M23)</f>
        <v>0</v>
      </c>
      <c r="N20" s="19">
        <f t="shared" si="31"/>
        <v>0</v>
      </c>
      <c r="O20" s="19">
        <f t="shared" si="31"/>
        <v>0</v>
      </c>
      <c r="P20" s="19">
        <f t="shared" si="31"/>
        <v>0</v>
      </c>
      <c r="Q20" s="19">
        <f t="shared" si="30"/>
        <v>0</v>
      </c>
    </row>
    <row r="21" spans="1:17" s="18" customFormat="1" ht="32.25" customHeight="1" x14ac:dyDescent="0.25">
      <c r="A21" s="62"/>
      <c r="B21" s="69"/>
      <c r="C21" s="49" t="s">
        <v>10</v>
      </c>
      <c r="D21" s="16">
        <f t="shared" ref="D21:D24" si="32">SUM(E21:Q21)</f>
        <v>8252504.2800000003</v>
      </c>
      <c r="E21" s="19">
        <f>E26+E30</f>
        <v>1336011.72</v>
      </c>
      <c r="F21" s="19">
        <f t="shared" ref="F21:F23" si="33">F26+F30</f>
        <v>4951546.1900000004</v>
      </c>
      <c r="G21" s="19">
        <f>G26+G30+G37+G40</f>
        <v>1964946.37</v>
      </c>
      <c r="H21" s="19">
        <f t="shared" ref="H21:Q21" si="34">H26+H30+H37+H40</f>
        <v>0</v>
      </c>
      <c r="I21" s="19">
        <f t="shared" si="34"/>
        <v>0</v>
      </c>
      <c r="J21" s="19">
        <f t="shared" si="34"/>
        <v>0</v>
      </c>
      <c r="K21" s="19">
        <f>K26+K30+K37+K40</f>
        <v>0</v>
      </c>
      <c r="L21" s="19">
        <f t="shared" si="34"/>
        <v>0</v>
      </c>
      <c r="M21" s="19">
        <f t="shared" ref="M21:P21" si="35">M26+M30+M37+M40</f>
        <v>0</v>
      </c>
      <c r="N21" s="19">
        <f t="shared" si="35"/>
        <v>0</v>
      </c>
      <c r="O21" s="19">
        <f t="shared" si="35"/>
        <v>0</v>
      </c>
      <c r="P21" s="19">
        <f t="shared" si="35"/>
        <v>0</v>
      </c>
      <c r="Q21" s="19">
        <f t="shared" si="34"/>
        <v>0</v>
      </c>
    </row>
    <row r="22" spans="1:17" s="18" customFormat="1" ht="45.75" customHeight="1" x14ac:dyDescent="0.25">
      <c r="A22" s="62"/>
      <c r="B22" s="69"/>
      <c r="C22" s="49" t="s">
        <v>6</v>
      </c>
      <c r="D22" s="16">
        <f t="shared" si="32"/>
        <v>38493452.509999998</v>
      </c>
      <c r="E22" s="19">
        <f>E27+E31</f>
        <v>12023605.469999999</v>
      </c>
      <c r="F22" s="19">
        <f t="shared" si="33"/>
        <v>10194383.220000001</v>
      </c>
      <c r="G22" s="19">
        <f t="shared" ref="G22:Q22" si="36">G27+G31+G38</f>
        <v>16275463.82</v>
      </c>
      <c r="H22" s="19">
        <f t="shared" si="36"/>
        <v>0</v>
      </c>
      <c r="I22" s="19">
        <f t="shared" si="36"/>
        <v>0</v>
      </c>
      <c r="J22" s="19">
        <f t="shared" si="36"/>
        <v>0</v>
      </c>
      <c r="K22" s="19">
        <f t="shared" si="36"/>
        <v>0</v>
      </c>
      <c r="L22" s="19">
        <f t="shared" ref="L22:P22" si="37">L27+L31+L38</f>
        <v>0</v>
      </c>
      <c r="M22" s="19">
        <f t="shared" si="37"/>
        <v>0</v>
      </c>
      <c r="N22" s="19">
        <f t="shared" si="37"/>
        <v>0</v>
      </c>
      <c r="O22" s="19">
        <f t="shared" si="37"/>
        <v>0</v>
      </c>
      <c r="P22" s="19">
        <f t="shared" si="37"/>
        <v>0</v>
      </c>
      <c r="Q22" s="19">
        <f t="shared" si="36"/>
        <v>0</v>
      </c>
    </row>
    <row r="23" spans="1:17" s="18" customFormat="1" ht="45.75" customHeight="1" x14ac:dyDescent="0.25">
      <c r="A23" s="62"/>
      <c r="B23" s="69"/>
      <c r="C23" s="49" t="s">
        <v>9</v>
      </c>
      <c r="D23" s="16">
        <f t="shared" si="32"/>
        <v>145718887.73000002</v>
      </c>
      <c r="E23" s="19">
        <f>E28+E32</f>
        <v>30542921.75</v>
      </c>
      <c r="F23" s="19">
        <f t="shared" si="33"/>
        <v>46514564.75</v>
      </c>
      <c r="G23" s="19">
        <f>G28+G32+G39</f>
        <v>68661401.230000004</v>
      </c>
      <c r="H23" s="19">
        <f>H28+H32+H39</f>
        <v>0</v>
      </c>
      <c r="I23" s="19">
        <f t="shared" ref="I23:K23" si="38">I28+I32+I39</f>
        <v>0</v>
      </c>
      <c r="J23" s="19">
        <f t="shared" si="38"/>
        <v>0</v>
      </c>
      <c r="K23" s="19">
        <f t="shared" si="38"/>
        <v>0</v>
      </c>
      <c r="L23" s="19">
        <f t="shared" ref="L23:Q23" si="39">L28+L32+L39</f>
        <v>0</v>
      </c>
      <c r="M23" s="19">
        <f t="shared" ref="M23:P23" si="40">M28+M32+M39</f>
        <v>0</v>
      </c>
      <c r="N23" s="19">
        <f t="shared" si="40"/>
        <v>0</v>
      </c>
      <c r="O23" s="19">
        <f t="shared" si="40"/>
        <v>0</v>
      </c>
      <c r="P23" s="19">
        <f t="shared" si="40"/>
        <v>0</v>
      </c>
      <c r="Q23" s="19">
        <f t="shared" si="39"/>
        <v>0</v>
      </c>
    </row>
    <row r="24" spans="1:17" s="18" customFormat="1" ht="45.75" customHeight="1" x14ac:dyDescent="0.25">
      <c r="A24" s="79"/>
      <c r="B24" s="70"/>
      <c r="C24" s="49" t="s">
        <v>17</v>
      </c>
      <c r="D24" s="16">
        <f t="shared" si="32"/>
        <v>2384721.9</v>
      </c>
      <c r="E24" s="16">
        <v>0</v>
      </c>
      <c r="F24" s="16">
        <v>2384721.9</v>
      </c>
      <c r="G24" s="16">
        <v>0</v>
      </c>
      <c r="H24" s="16">
        <v>0</v>
      </c>
      <c r="I24" s="17">
        <v>0</v>
      </c>
      <c r="J24" s="17">
        <v>0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6">
        <v>0</v>
      </c>
      <c r="Q24" s="16">
        <v>0</v>
      </c>
    </row>
    <row r="25" spans="1:17" ht="33.75" customHeight="1" x14ac:dyDescent="0.25">
      <c r="A25" s="71" t="s">
        <v>23</v>
      </c>
      <c r="B25" s="71" t="s">
        <v>22</v>
      </c>
      <c r="C25" s="46" t="s">
        <v>5</v>
      </c>
      <c r="D25" s="20">
        <f>SUM(E25:Q25)</f>
        <v>93517766.700000003</v>
      </c>
      <c r="E25" s="8">
        <f>SUM(E26:E28)</f>
        <v>25995670.82</v>
      </c>
      <c r="F25" s="8">
        <f t="shared" ref="F25:H25" si="41">SUM(F26:F28)</f>
        <v>39817981.609999999</v>
      </c>
      <c r="G25" s="8">
        <f t="shared" si="41"/>
        <v>27704114.27</v>
      </c>
      <c r="H25" s="8">
        <f t="shared" si="41"/>
        <v>0</v>
      </c>
      <c r="I25" s="21">
        <f>SUM(I26:I28)</f>
        <v>0</v>
      </c>
      <c r="J25" s="21">
        <f t="shared" ref="J25:K25" si="42">SUM(J26:J28)</f>
        <v>0</v>
      </c>
      <c r="K25" s="8">
        <f t="shared" si="42"/>
        <v>0</v>
      </c>
      <c r="L25" s="8">
        <f t="shared" ref="L25:Q25" si="43">SUM(L26:L28)</f>
        <v>0</v>
      </c>
      <c r="M25" s="8">
        <f t="shared" ref="M25:P25" si="44">SUM(M26:M28)</f>
        <v>0</v>
      </c>
      <c r="N25" s="8">
        <f t="shared" si="44"/>
        <v>0</v>
      </c>
      <c r="O25" s="8">
        <f t="shared" si="44"/>
        <v>0</v>
      </c>
      <c r="P25" s="8">
        <f t="shared" si="44"/>
        <v>0</v>
      </c>
      <c r="Q25" s="8">
        <f t="shared" si="43"/>
        <v>0</v>
      </c>
    </row>
    <row r="26" spans="1:17" ht="33.75" customHeight="1" x14ac:dyDescent="0.25">
      <c r="A26" s="71"/>
      <c r="B26" s="71"/>
      <c r="C26" s="46" t="s">
        <v>10</v>
      </c>
      <c r="D26" s="20">
        <f t="shared" ref="D26:D33" si="45">SUM(E26:Q26)</f>
        <v>4546046</v>
      </c>
      <c r="E26" s="8">
        <v>791082.23</v>
      </c>
      <c r="F26" s="8">
        <v>3150564.1</v>
      </c>
      <c r="G26" s="8">
        <v>604399.67000000004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7" ht="33.75" customHeight="1" x14ac:dyDescent="0.25">
      <c r="A27" s="71"/>
      <c r="B27" s="71"/>
      <c r="C27" s="46" t="s">
        <v>6</v>
      </c>
      <c r="D27" s="20">
        <f t="shared" si="45"/>
        <v>18858255.43</v>
      </c>
      <c r="E27" s="8">
        <v>7119444.0499999998</v>
      </c>
      <c r="F27" s="8">
        <v>6591582.4400000004</v>
      </c>
      <c r="G27" s="8">
        <v>5147228.9400000004</v>
      </c>
      <c r="H27" s="8">
        <v>0</v>
      </c>
      <c r="I27" s="21">
        <v>0</v>
      </c>
      <c r="J27" s="21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7" ht="45.75" customHeight="1" x14ac:dyDescent="0.25">
      <c r="A28" s="71"/>
      <c r="B28" s="71"/>
      <c r="C28" s="46" t="s">
        <v>9</v>
      </c>
      <c r="D28" s="20">
        <f t="shared" si="45"/>
        <v>70113465.269999996</v>
      </c>
      <c r="E28" s="20">
        <v>18085144.539999999</v>
      </c>
      <c r="F28" s="20">
        <v>30075835.07</v>
      </c>
      <c r="G28" s="20">
        <v>21952485.66</v>
      </c>
      <c r="H28" s="20">
        <v>0</v>
      </c>
      <c r="I28" s="22">
        <v>0</v>
      </c>
      <c r="J28" s="22">
        <v>0</v>
      </c>
      <c r="K28" s="20">
        <v>0</v>
      </c>
      <c r="L28" s="20">
        <v>0</v>
      </c>
      <c r="M28" s="20">
        <v>0</v>
      </c>
      <c r="N28" s="20">
        <v>0</v>
      </c>
      <c r="O28" s="20">
        <v>0</v>
      </c>
      <c r="P28" s="20">
        <v>0</v>
      </c>
      <c r="Q28" s="20">
        <v>0</v>
      </c>
    </row>
    <row r="29" spans="1:17" ht="32.25" customHeight="1" x14ac:dyDescent="0.25">
      <c r="A29" s="72" t="s">
        <v>24</v>
      </c>
      <c r="B29" s="72" t="s">
        <v>22</v>
      </c>
      <c r="C29" s="46" t="s">
        <v>5</v>
      </c>
      <c r="D29" s="20">
        <f t="shared" si="45"/>
        <v>61087282.939999998</v>
      </c>
      <c r="E29" s="8">
        <f t="shared" ref="E29:J29" si="46">SUM(E30:E33)</f>
        <v>17906868.120000001</v>
      </c>
      <c r="F29" s="8">
        <f t="shared" si="46"/>
        <v>24227234.449999999</v>
      </c>
      <c r="G29" s="8">
        <f>SUM(G30:G33)</f>
        <v>18953180.370000001</v>
      </c>
      <c r="H29" s="8">
        <f t="shared" si="46"/>
        <v>0</v>
      </c>
      <c r="I29" s="8">
        <f t="shared" si="46"/>
        <v>0</v>
      </c>
      <c r="J29" s="8">
        <f t="shared" si="46"/>
        <v>0</v>
      </c>
      <c r="K29" s="8">
        <f>SUM(K30:K33)</f>
        <v>0</v>
      </c>
      <c r="L29" s="8">
        <f>SUM(L30:L33)</f>
        <v>0</v>
      </c>
      <c r="M29" s="8">
        <f>SUM(M30:M33)</f>
        <v>0</v>
      </c>
      <c r="N29" s="8">
        <f t="shared" ref="N29:P29" si="47">SUM(N30:N33)</f>
        <v>0</v>
      </c>
      <c r="O29" s="8">
        <f t="shared" si="47"/>
        <v>0</v>
      </c>
      <c r="P29" s="8">
        <f t="shared" si="47"/>
        <v>0</v>
      </c>
      <c r="Q29" s="8">
        <f>SUM(Q30:Q33)</f>
        <v>0</v>
      </c>
    </row>
    <row r="30" spans="1:17" ht="32.25" customHeight="1" x14ac:dyDescent="0.25">
      <c r="A30" s="73"/>
      <c r="B30" s="73"/>
      <c r="C30" s="46" t="s">
        <v>10</v>
      </c>
      <c r="D30" s="20">
        <f t="shared" si="45"/>
        <v>2721406.49</v>
      </c>
      <c r="E30" s="8">
        <v>544929.49</v>
      </c>
      <c r="F30" s="8">
        <v>1800982.09</v>
      </c>
      <c r="G30" s="8">
        <v>375494.91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7" ht="32.25" customHeight="1" x14ac:dyDescent="0.25">
      <c r="A31" s="73"/>
      <c r="B31" s="73"/>
      <c r="C31" s="46" t="s">
        <v>6</v>
      </c>
      <c r="D31" s="20">
        <f t="shared" si="45"/>
        <v>12081091.139999999</v>
      </c>
      <c r="E31" s="8">
        <v>4904161.42</v>
      </c>
      <c r="F31" s="8">
        <v>3602800.78</v>
      </c>
      <c r="G31" s="8">
        <v>3574128.94</v>
      </c>
      <c r="H31" s="8">
        <v>0</v>
      </c>
      <c r="I31" s="21">
        <v>0</v>
      </c>
      <c r="J31" s="21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7" ht="47.25" customHeight="1" x14ac:dyDescent="0.25">
      <c r="A32" s="73"/>
      <c r="B32" s="73"/>
      <c r="C32" s="46" t="s">
        <v>9</v>
      </c>
      <c r="D32" s="20">
        <f t="shared" si="45"/>
        <v>43900063.409999996</v>
      </c>
      <c r="E32" s="20">
        <v>12457777.210000001</v>
      </c>
      <c r="F32" s="20">
        <v>16438729.68</v>
      </c>
      <c r="G32" s="20">
        <v>15003556.52</v>
      </c>
      <c r="H32" s="20">
        <v>0</v>
      </c>
      <c r="I32" s="22">
        <v>0</v>
      </c>
      <c r="J32" s="22">
        <v>0</v>
      </c>
      <c r="K32" s="20">
        <v>0</v>
      </c>
      <c r="L32" s="20">
        <v>0</v>
      </c>
      <c r="M32" s="20">
        <v>0</v>
      </c>
      <c r="N32" s="20">
        <v>0</v>
      </c>
      <c r="O32" s="20">
        <v>0</v>
      </c>
      <c r="P32" s="20">
        <v>0</v>
      </c>
      <c r="Q32" s="20">
        <v>0</v>
      </c>
    </row>
    <row r="33" spans="1:18" ht="38.25" customHeight="1" x14ac:dyDescent="0.25">
      <c r="A33" s="63"/>
      <c r="B33" s="63"/>
      <c r="C33" s="46" t="s">
        <v>17</v>
      </c>
      <c r="D33" s="20">
        <f t="shared" si="45"/>
        <v>2384721.9</v>
      </c>
      <c r="E33" s="20">
        <v>0</v>
      </c>
      <c r="F33" s="20">
        <v>2384721.9</v>
      </c>
      <c r="G33" s="20">
        <v>0</v>
      </c>
      <c r="H33" s="20">
        <v>0</v>
      </c>
      <c r="I33" s="22">
        <v>0</v>
      </c>
      <c r="J33" s="22">
        <v>0</v>
      </c>
      <c r="K33" s="20">
        <v>0</v>
      </c>
      <c r="L33" s="20">
        <v>0</v>
      </c>
      <c r="M33" s="20">
        <v>0</v>
      </c>
      <c r="N33" s="20">
        <v>0</v>
      </c>
      <c r="O33" s="20">
        <v>0</v>
      </c>
      <c r="P33" s="20">
        <v>0</v>
      </c>
      <c r="Q33" s="20">
        <v>0</v>
      </c>
    </row>
    <row r="34" spans="1:18" ht="296.25" customHeight="1" x14ac:dyDescent="0.25">
      <c r="A34" s="50" t="s">
        <v>32</v>
      </c>
      <c r="B34" s="50" t="s">
        <v>22</v>
      </c>
      <c r="C34" s="46" t="s">
        <v>10</v>
      </c>
      <c r="D34" s="23" t="s">
        <v>16</v>
      </c>
      <c r="E34" s="23" t="s">
        <v>16</v>
      </c>
      <c r="F34" s="23" t="s">
        <v>16</v>
      </c>
      <c r="G34" s="23" t="s">
        <v>16</v>
      </c>
      <c r="H34" s="23" t="s">
        <v>37</v>
      </c>
      <c r="I34" s="23" t="s">
        <v>37</v>
      </c>
      <c r="J34" s="23" t="s">
        <v>37</v>
      </c>
      <c r="K34" s="23" t="s">
        <v>37</v>
      </c>
      <c r="L34" s="23" t="s">
        <v>37</v>
      </c>
      <c r="M34" s="23" t="s">
        <v>37</v>
      </c>
      <c r="N34" s="23" t="s">
        <v>37</v>
      </c>
      <c r="O34" s="23" t="s">
        <v>37</v>
      </c>
      <c r="P34" s="23" t="s">
        <v>37</v>
      </c>
      <c r="Q34" s="23" t="s">
        <v>37</v>
      </c>
    </row>
    <row r="35" spans="1:18" ht="203.25" customHeight="1" x14ac:dyDescent="0.25">
      <c r="A35" s="50" t="s">
        <v>33</v>
      </c>
      <c r="B35" s="50" t="s">
        <v>18</v>
      </c>
      <c r="C35" s="46" t="s">
        <v>10</v>
      </c>
      <c r="D35" s="24" t="s">
        <v>15</v>
      </c>
      <c r="E35" s="24" t="s">
        <v>15</v>
      </c>
      <c r="F35" s="24" t="s">
        <v>15</v>
      </c>
      <c r="G35" s="24" t="s">
        <v>15</v>
      </c>
      <c r="H35" s="24" t="s">
        <v>37</v>
      </c>
      <c r="I35" s="24" t="s">
        <v>37</v>
      </c>
      <c r="J35" s="24" t="s">
        <v>37</v>
      </c>
      <c r="K35" s="24" t="s">
        <v>37</v>
      </c>
      <c r="L35" s="24" t="s">
        <v>37</v>
      </c>
      <c r="M35" s="24" t="s">
        <v>37</v>
      </c>
      <c r="N35" s="24" t="s">
        <v>37</v>
      </c>
      <c r="O35" s="24" t="s">
        <v>37</v>
      </c>
      <c r="P35" s="24" t="s">
        <v>37</v>
      </c>
      <c r="Q35" s="24" t="s">
        <v>37</v>
      </c>
    </row>
    <row r="36" spans="1:18" ht="47.25" customHeight="1" x14ac:dyDescent="0.25">
      <c r="A36" s="74" t="s">
        <v>34</v>
      </c>
      <c r="B36" s="76" t="s">
        <v>22</v>
      </c>
      <c r="C36" s="46" t="s">
        <v>5</v>
      </c>
      <c r="D36" s="8">
        <f>SUM(E36:Q36)</f>
        <v>40090316.780000001</v>
      </c>
      <c r="E36" s="8">
        <v>0</v>
      </c>
      <c r="F36" s="8">
        <v>0</v>
      </c>
      <c r="G36" s="8">
        <f>SUM(G37:G39)</f>
        <v>40090316.780000001</v>
      </c>
      <c r="H36" s="8">
        <f>SUM(H37:H39)</f>
        <v>0</v>
      </c>
      <c r="I36" s="8">
        <f t="shared" ref="I36:K36" si="48">SUM(I37:I39)</f>
        <v>0</v>
      </c>
      <c r="J36" s="8">
        <f t="shared" si="48"/>
        <v>0</v>
      </c>
      <c r="K36" s="8">
        <f t="shared" si="48"/>
        <v>0</v>
      </c>
      <c r="L36" s="8">
        <f t="shared" ref="L36:Q36" si="49">SUM(L37:L39)</f>
        <v>0</v>
      </c>
      <c r="M36" s="8">
        <f t="shared" ref="M36:P36" si="50">SUM(M37:M39)</f>
        <v>0</v>
      </c>
      <c r="N36" s="8">
        <f t="shared" si="50"/>
        <v>0</v>
      </c>
      <c r="O36" s="8">
        <f t="shared" si="50"/>
        <v>0</v>
      </c>
      <c r="P36" s="8">
        <f t="shared" si="50"/>
        <v>0</v>
      </c>
      <c r="Q36" s="8">
        <f t="shared" si="49"/>
        <v>0</v>
      </c>
    </row>
    <row r="37" spans="1:18" ht="47.25" customHeight="1" x14ac:dyDescent="0.25">
      <c r="A37" s="75"/>
      <c r="B37" s="77"/>
      <c r="C37" s="46" t="s">
        <v>10</v>
      </c>
      <c r="D37" s="8">
        <f t="shared" ref="D37:D41" si="51">SUM(E37:Q37)</f>
        <v>830851.79</v>
      </c>
      <c r="E37" s="8">
        <v>0</v>
      </c>
      <c r="F37" s="8">
        <v>0</v>
      </c>
      <c r="G37" s="8">
        <v>830851.79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47.25" customHeight="1" x14ac:dyDescent="0.25">
      <c r="A38" s="75"/>
      <c r="B38" s="77"/>
      <c r="C38" s="46" t="s">
        <v>6</v>
      </c>
      <c r="D38" s="8">
        <f t="shared" si="51"/>
        <v>7554105.9400000004</v>
      </c>
      <c r="E38" s="8">
        <v>0</v>
      </c>
      <c r="F38" s="8">
        <v>0</v>
      </c>
      <c r="G38" s="8">
        <v>7554105.9400000004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47.25" customHeight="1" x14ac:dyDescent="0.25">
      <c r="A39" s="75"/>
      <c r="B39" s="77"/>
      <c r="C39" s="46" t="s">
        <v>9</v>
      </c>
      <c r="D39" s="8">
        <f t="shared" si="51"/>
        <v>31705359.050000001</v>
      </c>
      <c r="E39" s="8">
        <v>0</v>
      </c>
      <c r="F39" s="8">
        <v>0</v>
      </c>
      <c r="G39" s="8">
        <v>31705359.050000001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98" customHeight="1" x14ac:dyDescent="0.25">
      <c r="A40" s="41" t="s">
        <v>35</v>
      </c>
      <c r="B40" s="42" t="s">
        <v>22</v>
      </c>
      <c r="C40" s="46" t="s">
        <v>10</v>
      </c>
      <c r="D40" s="8">
        <f t="shared" si="51"/>
        <v>154200</v>
      </c>
      <c r="E40" s="8">
        <v>0</v>
      </c>
      <c r="F40" s="8">
        <v>0</v>
      </c>
      <c r="G40" s="8">
        <f t="shared" ref="G40:Q40" si="52">G41</f>
        <v>154200</v>
      </c>
      <c r="H40" s="8">
        <f t="shared" si="52"/>
        <v>0</v>
      </c>
      <c r="I40" s="8">
        <f t="shared" si="52"/>
        <v>0</v>
      </c>
      <c r="J40" s="8">
        <f t="shared" si="52"/>
        <v>0</v>
      </c>
      <c r="K40" s="8">
        <f t="shared" si="52"/>
        <v>0</v>
      </c>
      <c r="L40" s="8">
        <f t="shared" si="52"/>
        <v>0</v>
      </c>
      <c r="M40" s="8">
        <f t="shared" si="52"/>
        <v>0</v>
      </c>
      <c r="N40" s="8">
        <f t="shared" si="52"/>
        <v>0</v>
      </c>
      <c r="O40" s="8">
        <f t="shared" si="52"/>
        <v>0</v>
      </c>
      <c r="P40" s="8">
        <f t="shared" si="52"/>
        <v>0</v>
      </c>
      <c r="Q40" s="8">
        <f t="shared" si="52"/>
        <v>0</v>
      </c>
    </row>
    <row r="41" spans="1:18" ht="130.5" customHeight="1" x14ac:dyDescent="0.25">
      <c r="A41" s="41" t="s">
        <v>36</v>
      </c>
      <c r="B41" s="43" t="s">
        <v>22</v>
      </c>
      <c r="C41" s="46" t="s">
        <v>10</v>
      </c>
      <c r="D41" s="8">
        <f t="shared" si="51"/>
        <v>154200</v>
      </c>
      <c r="E41" s="8">
        <v>0</v>
      </c>
      <c r="F41" s="8">
        <v>0</v>
      </c>
      <c r="G41" s="8">
        <v>154200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53.25" customHeight="1" x14ac:dyDescent="0.25">
      <c r="A42" s="78" t="s">
        <v>61</v>
      </c>
      <c r="B42" s="78" t="s">
        <v>22</v>
      </c>
      <c r="C42" s="49" t="s">
        <v>5</v>
      </c>
      <c r="D42" s="16">
        <f>SUM(E42:Q42)</f>
        <v>518384576.42000002</v>
      </c>
      <c r="E42" s="19">
        <f t="shared" ref="E42:J42" si="53">SUM(E43:E45)</f>
        <v>0</v>
      </c>
      <c r="F42" s="19">
        <f t="shared" si="53"/>
        <v>0</v>
      </c>
      <c r="G42" s="19">
        <f t="shared" si="53"/>
        <v>0</v>
      </c>
      <c r="H42" s="19">
        <f t="shared" si="53"/>
        <v>143799391.02000001</v>
      </c>
      <c r="I42" s="19">
        <f t="shared" si="53"/>
        <v>40732600</v>
      </c>
      <c r="J42" s="19">
        <f t="shared" si="53"/>
        <v>150377585.40000001</v>
      </c>
      <c r="K42" s="19">
        <f>SUM(K43:K45)</f>
        <v>177475000</v>
      </c>
      <c r="L42" s="19">
        <f t="shared" ref="L42:Q42" si="54">SUM(L43:L45)</f>
        <v>1000000</v>
      </c>
      <c r="M42" s="19">
        <f t="shared" ref="M42:P42" si="55">SUM(M43:M45)</f>
        <v>1000000</v>
      </c>
      <c r="N42" s="19">
        <f t="shared" si="55"/>
        <v>1000000</v>
      </c>
      <c r="O42" s="19">
        <f t="shared" si="55"/>
        <v>1000000</v>
      </c>
      <c r="P42" s="19">
        <f t="shared" si="55"/>
        <v>1000000</v>
      </c>
      <c r="Q42" s="19">
        <f t="shared" si="54"/>
        <v>1000000</v>
      </c>
    </row>
    <row r="43" spans="1:18" ht="53.25" customHeight="1" x14ac:dyDescent="0.25">
      <c r="A43" s="78"/>
      <c r="B43" s="78"/>
      <c r="C43" s="49" t="s">
        <v>10</v>
      </c>
      <c r="D43" s="16">
        <f t="shared" ref="D43:D45" si="56">SUM(E43:Q43)</f>
        <v>29067376.420000002</v>
      </c>
      <c r="E43" s="19">
        <f>E51+E55</f>
        <v>0</v>
      </c>
      <c r="F43" s="19">
        <f t="shared" ref="F43" si="57">F51+F55</f>
        <v>0</v>
      </c>
      <c r="G43" s="19">
        <f>G51+G55+G74</f>
        <v>0</v>
      </c>
      <c r="H43" s="19">
        <f>H47</f>
        <v>975791.02</v>
      </c>
      <c r="I43" s="19">
        <f>I51+I55</f>
        <v>899200</v>
      </c>
      <c r="J43" s="19">
        <f>J51+J55+J62+J66</f>
        <v>15575285.4</v>
      </c>
      <c r="K43" s="19">
        <f>K47+K62+K66</f>
        <v>5617100</v>
      </c>
      <c r="L43" s="19">
        <f t="shared" ref="L43:Q43" si="58">L51+L55+L62+L66</f>
        <v>1000000</v>
      </c>
      <c r="M43" s="19">
        <f t="shared" ref="M43:P43" si="59">M51+M55+M62+M66</f>
        <v>1000000</v>
      </c>
      <c r="N43" s="19">
        <f t="shared" si="59"/>
        <v>1000000</v>
      </c>
      <c r="O43" s="19">
        <f t="shared" si="59"/>
        <v>1000000</v>
      </c>
      <c r="P43" s="19">
        <f t="shared" si="59"/>
        <v>1000000</v>
      </c>
      <c r="Q43" s="19">
        <f t="shared" si="58"/>
        <v>1000000</v>
      </c>
    </row>
    <row r="44" spans="1:18" ht="53.25" customHeight="1" x14ac:dyDescent="0.25">
      <c r="A44" s="78"/>
      <c r="B44" s="78"/>
      <c r="C44" s="49" t="s">
        <v>6</v>
      </c>
      <c r="D44" s="16">
        <f t="shared" si="56"/>
        <v>85444111.590000004</v>
      </c>
      <c r="E44" s="19">
        <f>E52+E56</f>
        <v>0</v>
      </c>
      <c r="F44" s="19">
        <f t="shared" ref="F44" si="60">F52+F56</f>
        <v>0</v>
      </c>
      <c r="G44" s="19">
        <f>G52+G56</f>
        <v>0</v>
      </c>
      <c r="H44" s="19">
        <f>H48+H59</f>
        <v>27561194.02</v>
      </c>
      <c r="I44" s="19">
        <f>I52+I56+I81</f>
        <v>8092062.3700000001</v>
      </c>
      <c r="J44" s="19">
        <f>J52+J56+J81+J63</f>
        <v>8958637.8599999994</v>
      </c>
      <c r="K44" s="19">
        <f>K48+K59+K63+K67</f>
        <v>40832217.340000004</v>
      </c>
      <c r="L44" s="19">
        <f t="shared" ref="L44:Q44" si="61">L48+L59+L63+L67</f>
        <v>0</v>
      </c>
      <c r="M44" s="19">
        <f t="shared" ref="M44:P44" si="62">M48+M59+M63+M67</f>
        <v>0</v>
      </c>
      <c r="N44" s="19">
        <f t="shared" si="62"/>
        <v>0</v>
      </c>
      <c r="O44" s="19">
        <f t="shared" si="62"/>
        <v>0</v>
      </c>
      <c r="P44" s="19">
        <f t="shared" si="62"/>
        <v>0</v>
      </c>
      <c r="Q44" s="19">
        <f t="shared" si="61"/>
        <v>0</v>
      </c>
    </row>
    <row r="45" spans="1:18" s="13" customFormat="1" ht="53.25" customHeight="1" x14ac:dyDescent="0.35">
      <c r="A45" s="78"/>
      <c r="B45" s="78"/>
      <c r="C45" s="49" t="s">
        <v>9</v>
      </c>
      <c r="D45" s="16">
        <f t="shared" si="56"/>
        <v>403873088.40999997</v>
      </c>
      <c r="E45" s="19">
        <f>E53+E57</f>
        <v>0</v>
      </c>
      <c r="F45" s="19">
        <f t="shared" ref="F45" si="63">F53+F57</f>
        <v>0</v>
      </c>
      <c r="G45" s="19">
        <f>G53+G57</f>
        <v>0</v>
      </c>
      <c r="H45" s="19">
        <f>H49+H60</f>
        <v>115262405.98</v>
      </c>
      <c r="I45" s="19">
        <f t="shared" ref="I45" si="64">I49+I60</f>
        <v>31741337.629999999</v>
      </c>
      <c r="J45" s="19">
        <f>J49+J60+J64</f>
        <v>125843662.14</v>
      </c>
      <c r="K45" s="19">
        <f>K49+K64+K68</f>
        <v>131025682.66</v>
      </c>
      <c r="L45" s="19">
        <f t="shared" ref="L45:Q45" si="65">L53+L57+L64+L68</f>
        <v>0</v>
      </c>
      <c r="M45" s="19">
        <f t="shared" ref="M45:P45" si="66">M53+M57+M64+M68</f>
        <v>0</v>
      </c>
      <c r="N45" s="19">
        <f t="shared" si="66"/>
        <v>0</v>
      </c>
      <c r="O45" s="19">
        <f t="shared" si="66"/>
        <v>0</v>
      </c>
      <c r="P45" s="19">
        <f t="shared" si="66"/>
        <v>0</v>
      </c>
      <c r="Q45" s="19">
        <f t="shared" si="65"/>
        <v>0</v>
      </c>
      <c r="R45" s="6"/>
    </row>
    <row r="46" spans="1:18" s="13" customFormat="1" ht="45.75" customHeight="1" x14ac:dyDescent="0.35">
      <c r="A46" s="78" t="s">
        <v>45</v>
      </c>
      <c r="B46" s="71" t="s">
        <v>22</v>
      </c>
      <c r="C46" s="46" t="s">
        <v>5</v>
      </c>
      <c r="D46" s="20">
        <f>SUM(E46:Q46)</f>
        <v>177831972.02000001</v>
      </c>
      <c r="E46" s="8">
        <f>E47+E48+E49</f>
        <v>0</v>
      </c>
      <c r="F46" s="8">
        <f>F47+F48+F49</f>
        <v>0</v>
      </c>
      <c r="G46" s="8">
        <f t="shared" ref="G46" si="67">G47+G48+G49</f>
        <v>0</v>
      </c>
      <c r="H46" s="8">
        <f t="shared" ref="H46" si="68">H47+H48+H49</f>
        <v>46807091.020000003</v>
      </c>
      <c r="I46" s="8">
        <f t="shared" ref="I46" si="69">I47+I48+I49</f>
        <v>40732600</v>
      </c>
      <c r="J46" s="8">
        <f>J47+J48+J49</f>
        <v>41817281</v>
      </c>
      <c r="K46" s="8">
        <f>K47+K48+K49</f>
        <v>42475000</v>
      </c>
      <c r="L46" s="8">
        <f t="shared" ref="L46" si="70">L47+L48+L49</f>
        <v>1000000</v>
      </c>
      <c r="M46" s="8">
        <f t="shared" ref="M46:Q46" si="71">M47+M48+M49</f>
        <v>1000000</v>
      </c>
      <c r="N46" s="8">
        <f t="shared" ref="N46:P46" si="72">N47+N48+N49</f>
        <v>1000000</v>
      </c>
      <c r="O46" s="8">
        <f t="shared" si="72"/>
        <v>1000000</v>
      </c>
      <c r="P46" s="8">
        <f t="shared" si="72"/>
        <v>1000000</v>
      </c>
      <c r="Q46" s="8">
        <f t="shared" si="71"/>
        <v>1000000</v>
      </c>
      <c r="R46" s="6"/>
    </row>
    <row r="47" spans="1:18" s="13" customFormat="1" ht="45.75" customHeight="1" x14ac:dyDescent="0.35">
      <c r="A47" s="88"/>
      <c r="B47" s="88"/>
      <c r="C47" s="46" t="s">
        <v>10</v>
      </c>
      <c r="D47" s="20">
        <f t="shared" ref="D47:D53" si="73">SUM(E47:Q47)</f>
        <v>12007072.02</v>
      </c>
      <c r="E47" s="8">
        <v>0</v>
      </c>
      <c r="F47" s="8">
        <v>0</v>
      </c>
      <c r="G47" s="8">
        <v>0</v>
      </c>
      <c r="H47" s="8">
        <f>H51+H55</f>
        <v>975791.02</v>
      </c>
      <c r="I47" s="8">
        <f t="shared" ref="I47" si="74">I51+I55</f>
        <v>899200</v>
      </c>
      <c r="J47" s="8">
        <f>J51+J55</f>
        <v>3014981</v>
      </c>
      <c r="K47" s="8">
        <f>K51+K55</f>
        <v>1117100</v>
      </c>
      <c r="L47" s="8">
        <f t="shared" ref="L47:Q47" si="75">L51+L55</f>
        <v>1000000</v>
      </c>
      <c r="M47" s="8">
        <f t="shared" ref="M47:P47" si="76">M51+M55</f>
        <v>1000000</v>
      </c>
      <c r="N47" s="8">
        <f t="shared" si="76"/>
        <v>1000000</v>
      </c>
      <c r="O47" s="8">
        <f t="shared" si="76"/>
        <v>1000000</v>
      </c>
      <c r="P47" s="8">
        <f t="shared" si="76"/>
        <v>1000000</v>
      </c>
      <c r="Q47" s="8">
        <f t="shared" si="75"/>
        <v>1000000</v>
      </c>
      <c r="R47" s="6"/>
    </row>
    <row r="48" spans="1:18" s="13" customFormat="1" ht="45.75" customHeight="1" x14ac:dyDescent="0.35">
      <c r="A48" s="88"/>
      <c r="B48" s="88"/>
      <c r="C48" s="46" t="s">
        <v>6</v>
      </c>
      <c r="D48" s="20">
        <f t="shared" si="73"/>
        <v>35657311.590000004</v>
      </c>
      <c r="E48" s="8">
        <v>0</v>
      </c>
      <c r="F48" s="8">
        <v>0</v>
      </c>
      <c r="G48" s="8">
        <v>0</v>
      </c>
      <c r="H48" s="8">
        <f>H52+H56</f>
        <v>10568894.02</v>
      </c>
      <c r="I48" s="8">
        <f t="shared" ref="I48" si="77">I52+I56</f>
        <v>8092062.3700000001</v>
      </c>
      <c r="J48" s="8">
        <f>J52+J56</f>
        <v>7958637.8600000003</v>
      </c>
      <c r="K48" s="8">
        <f>K52+K56</f>
        <v>9037717.3399999999</v>
      </c>
      <c r="L48" s="8">
        <f t="shared" ref="L48:Q48" si="78">L52+L56</f>
        <v>0</v>
      </c>
      <c r="M48" s="8">
        <f t="shared" ref="M48:P48" si="79">M52+M56</f>
        <v>0</v>
      </c>
      <c r="N48" s="8">
        <f t="shared" si="79"/>
        <v>0</v>
      </c>
      <c r="O48" s="8">
        <f t="shared" si="79"/>
        <v>0</v>
      </c>
      <c r="P48" s="8">
        <f t="shared" si="79"/>
        <v>0</v>
      </c>
      <c r="Q48" s="8">
        <f t="shared" si="78"/>
        <v>0</v>
      </c>
      <c r="R48" s="6"/>
    </row>
    <row r="49" spans="1:18" s="13" customFormat="1" ht="45.75" customHeight="1" x14ac:dyDescent="0.35">
      <c r="A49" s="88"/>
      <c r="B49" s="88"/>
      <c r="C49" s="46" t="s">
        <v>9</v>
      </c>
      <c r="D49" s="20">
        <f t="shared" si="73"/>
        <v>130167588.41</v>
      </c>
      <c r="E49" s="8">
        <v>0</v>
      </c>
      <c r="F49" s="8">
        <v>0</v>
      </c>
      <c r="G49" s="8">
        <v>0</v>
      </c>
      <c r="H49" s="8">
        <f>H53+H57</f>
        <v>35262405.980000004</v>
      </c>
      <c r="I49" s="8">
        <f t="shared" ref="I49:K49" si="80">I53+I57</f>
        <v>31741337.629999999</v>
      </c>
      <c r="J49" s="8">
        <f>J53+J57</f>
        <v>30843662.140000001</v>
      </c>
      <c r="K49" s="8">
        <f t="shared" si="80"/>
        <v>32320182.66</v>
      </c>
      <c r="L49" s="8">
        <f t="shared" ref="L49:Q49" si="81">L53+L57</f>
        <v>0</v>
      </c>
      <c r="M49" s="8">
        <f t="shared" ref="M49:P49" si="82">M53+M57</f>
        <v>0</v>
      </c>
      <c r="N49" s="8">
        <f t="shared" si="82"/>
        <v>0</v>
      </c>
      <c r="O49" s="8">
        <f t="shared" si="82"/>
        <v>0</v>
      </c>
      <c r="P49" s="8">
        <f t="shared" si="82"/>
        <v>0</v>
      </c>
      <c r="Q49" s="8">
        <f t="shared" si="81"/>
        <v>0</v>
      </c>
      <c r="R49" s="6"/>
    </row>
    <row r="50" spans="1:18" ht="45.75" customHeight="1" x14ac:dyDescent="0.25">
      <c r="A50" s="71" t="s">
        <v>42</v>
      </c>
      <c r="B50" s="71" t="s">
        <v>22</v>
      </c>
      <c r="C50" s="46" t="s">
        <v>5</v>
      </c>
      <c r="D50" s="20">
        <f t="shared" si="73"/>
        <v>121934882.06</v>
      </c>
      <c r="E50" s="8">
        <f>SUM(E51:E53)</f>
        <v>0</v>
      </c>
      <c r="F50" s="8">
        <f t="shared" ref="F50:H50" si="83">SUM(F51:F53)</f>
        <v>0</v>
      </c>
      <c r="G50" s="8">
        <f t="shared" si="83"/>
        <v>0</v>
      </c>
      <c r="H50" s="8">
        <f t="shared" si="83"/>
        <v>23586322.100000001</v>
      </c>
      <c r="I50" s="8">
        <f>SUM(I51:I53)</f>
        <v>35767048.960000001</v>
      </c>
      <c r="J50" s="8">
        <f>SUM(J51:J53)</f>
        <v>30002481</v>
      </c>
      <c r="K50" s="36">
        <f t="shared" ref="K50" si="84">SUM(K51:K53)</f>
        <v>29579030</v>
      </c>
      <c r="L50" s="8">
        <f t="shared" ref="L50:Q50" si="85">SUM(L51:L53)</f>
        <v>500000</v>
      </c>
      <c r="M50" s="8">
        <f t="shared" ref="M50:P50" si="86">SUM(M51:M53)</f>
        <v>500000</v>
      </c>
      <c r="N50" s="8">
        <f t="shared" si="86"/>
        <v>500000</v>
      </c>
      <c r="O50" s="8">
        <f t="shared" si="86"/>
        <v>500000</v>
      </c>
      <c r="P50" s="8">
        <f t="shared" si="86"/>
        <v>500000</v>
      </c>
      <c r="Q50" s="8">
        <f t="shared" si="85"/>
        <v>500000</v>
      </c>
    </row>
    <row r="51" spans="1:18" ht="45.75" customHeight="1" x14ac:dyDescent="0.25">
      <c r="A51" s="71"/>
      <c r="B51" s="71"/>
      <c r="C51" s="46" t="s">
        <v>10</v>
      </c>
      <c r="D51" s="20">
        <f t="shared" si="73"/>
        <v>7782084.3499999996</v>
      </c>
      <c r="E51" s="8">
        <v>0</v>
      </c>
      <c r="F51" s="8">
        <v>0</v>
      </c>
      <c r="G51" s="8">
        <v>0</v>
      </c>
      <c r="H51" s="8">
        <v>491705.87</v>
      </c>
      <c r="I51" s="8">
        <v>789582.07</v>
      </c>
      <c r="J51" s="8">
        <v>2722862.7</v>
      </c>
      <c r="K51" s="36">
        <v>777933.71</v>
      </c>
      <c r="L51" s="8">
        <v>500000</v>
      </c>
      <c r="M51" s="8">
        <v>500000</v>
      </c>
      <c r="N51" s="8">
        <v>500000</v>
      </c>
      <c r="O51" s="8">
        <v>500000</v>
      </c>
      <c r="P51" s="8">
        <v>500000</v>
      </c>
      <c r="Q51" s="8">
        <v>500000</v>
      </c>
    </row>
    <row r="52" spans="1:18" ht="45.75" customHeight="1" x14ac:dyDescent="0.25">
      <c r="A52" s="71"/>
      <c r="B52" s="71"/>
      <c r="C52" s="46" t="s">
        <v>6</v>
      </c>
      <c r="D52" s="20">
        <f t="shared" si="73"/>
        <v>24320306.32</v>
      </c>
      <c r="E52" s="8">
        <v>0</v>
      </c>
      <c r="F52" s="8">
        <v>0</v>
      </c>
      <c r="G52" s="8">
        <v>0</v>
      </c>
      <c r="H52" s="8">
        <v>5325717.38</v>
      </c>
      <c r="I52" s="8">
        <v>7105590.8700000001</v>
      </c>
      <c r="J52" s="8">
        <v>5595250.8700000001</v>
      </c>
      <c r="K52" s="36">
        <v>6293747.2000000002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</row>
    <row r="53" spans="1:18" ht="45.75" customHeight="1" x14ac:dyDescent="0.25">
      <c r="A53" s="71"/>
      <c r="B53" s="71"/>
      <c r="C53" s="46" t="s">
        <v>9</v>
      </c>
      <c r="D53" s="20">
        <f t="shared" si="73"/>
        <v>89832491.390000015</v>
      </c>
      <c r="E53" s="20">
        <v>0</v>
      </c>
      <c r="F53" s="20">
        <v>0</v>
      </c>
      <c r="G53" s="20">
        <v>0</v>
      </c>
      <c r="H53" s="20">
        <v>17768898.850000001</v>
      </c>
      <c r="I53" s="20">
        <v>27871876.02</v>
      </c>
      <c r="J53" s="20">
        <v>21684367.43</v>
      </c>
      <c r="K53" s="37">
        <v>22507349.09</v>
      </c>
      <c r="L53" s="20">
        <v>0</v>
      </c>
      <c r="M53" s="20">
        <v>0</v>
      </c>
      <c r="N53" s="20">
        <v>0</v>
      </c>
      <c r="O53" s="20">
        <v>0</v>
      </c>
      <c r="P53" s="20">
        <v>0</v>
      </c>
      <c r="Q53" s="20">
        <v>0</v>
      </c>
    </row>
    <row r="54" spans="1:18" ht="50.1" customHeight="1" x14ac:dyDescent="0.25">
      <c r="A54" s="71" t="s">
        <v>43</v>
      </c>
      <c r="B54" s="71" t="s">
        <v>22</v>
      </c>
      <c r="C54" s="46" t="s">
        <v>5</v>
      </c>
      <c r="D54" s="20">
        <f>SUM(E54:Q54)</f>
        <v>55897089.959999993</v>
      </c>
      <c r="E54" s="8">
        <f t="shared" ref="E54:K54" si="87">SUM(E55:E57)</f>
        <v>0</v>
      </c>
      <c r="F54" s="8">
        <f t="shared" si="87"/>
        <v>0</v>
      </c>
      <c r="G54" s="8">
        <f t="shared" si="87"/>
        <v>0</v>
      </c>
      <c r="H54" s="8">
        <f t="shared" si="87"/>
        <v>23220768.919999998</v>
      </c>
      <c r="I54" s="8">
        <f t="shared" si="87"/>
        <v>4965551.04</v>
      </c>
      <c r="J54" s="8">
        <f t="shared" si="87"/>
        <v>11814800</v>
      </c>
      <c r="K54" s="36">
        <f t="shared" si="87"/>
        <v>12895970</v>
      </c>
      <c r="L54" s="8">
        <f t="shared" ref="L54:Q54" si="88">SUM(L55:L57)</f>
        <v>500000</v>
      </c>
      <c r="M54" s="8">
        <f t="shared" ref="M54:P54" si="89">SUM(M55:M57)</f>
        <v>500000</v>
      </c>
      <c r="N54" s="8">
        <f t="shared" si="89"/>
        <v>500000</v>
      </c>
      <c r="O54" s="8">
        <f t="shared" si="89"/>
        <v>500000</v>
      </c>
      <c r="P54" s="8">
        <f t="shared" si="89"/>
        <v>500000</v>
      </c>
      <c r="Q54" s="8">
        <f t="shared" si="88"/>
        <v>500000</v>
      </c>
    </row>
    <row r="55" spans="1:18" ht="50.1" customHeight="1" x14ac:dyDescent="0.25">
      <c r="A55" s="71"/>
      <c r="B55" s="71"/>
      <c r="C55" s="46" t="s">
        <v>10</v>
      </c>
      <c r="D55" s="20">
        <f t="shared" ref="D55:D68" si="90">SUM(E55:Q55)</f>
        <v>4224987.67</v>
      </c>
      <c r="E55" s="8">
        <v>0</v>
      </c>
      <c r="F55" s="8">
        <v>0</v>
      </c>
      <c r="G55" s="8">
        <v>0</v>
      </c>
      <c r="H55" s="8">
        <v>484085.15</v>
      </c>
      <c r="I55" s="8">
        <v>109617.93</v>
      </c>
      <c r="J55" s="8">
        <v>292118.3</v>
      </c>
      <c r="K55" s="36">
        <v>339166.29</v>
      </c>
      <c r="L55" s="8">
        <v>500000</v>
      </c>
      <c r="M55" s="8">
        <v>500000</v>
      </c>
      <c r="N55" s="8">
        <v>500000</v>
      </c>
      <c r="O55" s="8">
        <v>500000</v>
      </c>
      <c r="P55" s="8">
        <v>500000</v>
      </c>
      <c r="Q55" s="8">
        <v>500000</v>
      </c>
    </row>
    <row r="56" spans="1:18" ht="50.1" customHeight="1" x14ac:dyDescent="0.25">
      <c r="A56" s="71"/>
      <c r="B56" s="71"/>
      <c r="C56" s="46" t="s">
        <v>6</v>
      </c>
      <c r="D56" s="20">
        <f t="shared" si="90"/>
        <v>11337005.27</v>
      </c>
      <c r="E56" s="8">
        <v>0</v>
      </c>
      <c r="F56" s="8">
        <v>0</v>
      </c>
      <c r="G56" s="8">
        <v>0</v>
      </c>
      <c r="H56" s="8">
        <v>5243176.6399999997</v>
      </c>
      <c r="I56" s="8">
        <v>986471.5</v>
      </c>
      <c r="J56" s="8">
        <v>2363386.9900000002</v>
      </c>
      <c r="K56" s="36">
        <v>2743970.14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</row>
    <row r="57" spans="1:18" ht="50.1" customHeight="1" x14ac:dyDescent="0.25">
      <c r="A57" s="71"/>
      <c r="B57" s="71"/>
      <c r="C57" s="46" t="s">
        <v>9</v>
      </c>
      <c r="D57" s="20">
        <f t="shared" si="90"/>
        <v>40335097.019999996</v>
      </c>
      <c r="E57" s="20">
        <v>0</v>
      </c>
      <c r="F57" s="20">
        <v>0</v>
      </c>
      <c r="G57" s="20">
        <v>0</v>
      </c>
      <c r="H57" s="20">
        <v>17493507.129999999</v>
      </c>
      <c r="I57" s="20">
        <v>3869461.61</v>
      </c>
      <c r="J57" s="20">
        <v>9159294.7100000009</v>
      </c>
      <c r="K57" s="37">
        <v>9812833.5700000003</v>
      </c>
      <c r="L57" s="20">
        <v>0</v>
      </c>
      <c r="M57" s="20">
        <v>0</v>
      </c>
      <c r="N57" s="20">
        <v>0</v>
      </c>
      <c r="O57" s="20">
        <v>0</v>
      </c>
      <c r="P57" s="20">
        <v>0</v>
      </c>
      <c r="Q57" s="20">
        <v>0</v>
      </c>
    </row>
    <row r="58" spans="1:18" ht="57.75" customHeight="1" x14ac:dyDescent="0.25">
      <c r="A58" s="72" t="s">
        <v>41</v>
      </c>
      <c r="B58" s="72" t="s">
        <v>22</v>
      </c>
      <c r="C58" s="46" t="s">
        <v>5</v>
      </c>
      <c r="D58" s="20">
        <f t="shared" si="90"/>
        <v>96992300</v>
      </c>
      <c r="E58" s="20">
        <f>E59+E60</f>
        <v>0</v>
      </c>
      <c r="F58" s="20">
        <f t="shared" ref="F58:K58" si="91">F59+F60</f>
        <v>0</v>
      </c>
      <c r="G58" s="20">
        <f t="shared" si="91"/>
        <v>0</v>
      </c>
      <c r="H58" s="20">
        <f t="shared" si="91"/>
        <v>96992300</v>
      </c>
      <c r="I58" s="20">
        <f t="shared" si="91"/>
        <v>0</v>
      </c>
      <c r="J58" s="20">
        <f t="shared" si="91"/>
        <v>0</v>
      </c>
      <c r="K58" s="20">
        <f t="shared" si="91"/>
        <v>0</v>
      </c>
      <c r="L58" s="20">
        <f t="shared" ref="L58:Q58" si="92">L59+L60</f>
        <v>0</v>
      </c>
      <c r="M58" s="20">
        <f t="shared" ref="M58:P58" si="93">M59+M60</f>
        <v>0</v>
      </c>
      <c r="N58" s="20">
        <f t="shared" si="93"/>
        <v>0</v>
      </c>
      <c r="O58" s="20">
        <f t="shared" si="93"/>
        <v>0</v>
      </c>
      <c r="P58" s="20">
        <f t="shared" si="93"/>
        <v>0</v>
      </c>
      <c r="Q58" s="20">
        <f t="shared" si="92"/>
        <v>0</v>
      </c>
    </row>
    <row r="59" spans="1:18" ht="57.75" customHeight="1" x14ac:dyDescent="0.25">
      <c r="A59" s="66"/>
      <c r="B59" s="80"/>
      <c r="C59" s="46" t="s">
        <v>6</v>
      </c>
      <c r="D59" s="20">
        <f t="shared" si="90"/>
        <v>16992300</v>
      </c>
      <c r="E59" s="20">
        <v>0</v>
      </c>
      <c r="F59" s="20">
        <v>0</v>
      </c>
      <c r="G59" s="20">
        <v>0</v>
      </c>
      <c r="H59" s="20">
        <v>16992300</v>
      </c>
      <c r="I59" s="22">
        <v>0</v>
      </c>
      <c r="J59" s="22">
        <v>0</v>
      </c>
      <c r="K59" s="20">
        <v>0</v>
      </c>
      <c r="L59" s="20">
        <v>0</v>
      </c>
      <c r="M59" s="20">
        <v>0</v>
      </c>
      <c r="N59" s="20">
        <v>0</v>
      </c>
      <c r="O59" s="20">
        <v>0</v>
      </c>
      <c r="P59" s="20">
        <v>0</v>
      </c>
      <c r="Q59" s="20">
        <v>0</v>
      </c>
    </row>
    <row r="60" spans="1:18" ht="67.5" customHeight="1" x14ac:dyDescent="0.25">
      <c r="A60" s="67"/>
      <c r="B60" s="81"/>
      <c r="C60" s="46" t="s">
        <v>9</v>
      </c>
      <c r="D60" s="20">
        <f t="shared" si="90"/>
        <v>80000000</v>
      </c>
      <c r="E60" s="20">
        <v>0</v>
      </c>
      <c r="F60" s="20">
        <v>0</v>
      </c>
      <c r="G60" s="20">
        <v>0</v>
      </c>
      <c r="H60" s="20">
        <v>80000000</v>
      </c>
      <c r="I60" s="22">
        <v>0</v>
      </c>
      <c r="J60" s="22">
        <v>0</v>
      </c>
      <c r="K60" s="20">
        <v>0</v>
      </c>
      <c r="L60" s="20">
        <v>0</v>
      </c>
      <c r="M60" s="20">
        <v>0</v>
      </c>
      <c r="N60" s="20">
        <v>0</v>
      </c>
      <c r="O60" s="20">
        <v>0</v>
      </c>
      <c r="P60" s="20">
        <v>0</v>
      </c>
      <c r="Q60" s="20">
        <v>0</v>
      </c>
    </row>
    <row r="61" spans="1:18" ht="34.5" customHeight="1" x14ac:dyDescent="0.25">
      <c r="A61" s="64" t="s">
        <v>50</v>
      </c>
      <c r="B61" s="64" t="s">
        <v>22</v>
      </c>
      <c r="C61" s="46" t="s">
        <v>5</v>
      </c>
      <c r="D61" s="20">
        <f t="shared" si="90"/>
        <v>108560304.40000001</v>
      </c>
      <c r="E61" s="20">
        <f>E62</f>
        <v>0</v>
      </c>
      <c r="F61" s="20">
        <f t="shared" ref="F61:Q61" si="94">F62</f>
        <v>0</v>
      </c>
      <c r="G61" s="20">
        <f t="shared" si="94"/>
        <v>0</v>
      </c>
      <c r="H61" s="20">
        <f t="shared" si="94"/>
        <v>0</v>
      </c>
      <c r="I61" s="20">
        <f t="shared" si="94"/>
        <v>0</v>
      </c>
      <c r="J61" s="20">
        <f>J62+J63+J64</f>
        <v>108560304.40000001</v>
      </c>
      <c r="K61" s="20">
        <f t="shared" si="94"/>
        <v>0</v>
      </c>
      <c r="L61" s="20">
        <f t="shared" si="94"/>
        <v>0</v>
      </c>
      <c r="M61" s="20">
        <f t="shared" si="94"/>
        <v>0</v>
      </c>
      <c r="N61" s="20">
        <f t="shared" si="94"/>
        <v>0</v>
      </c>
      <c r="O61" s="20">
        <f t="shared" si="94"/>
        <v>0</v>
      </c>
      <c r="P61" s="20">
        <f t="shared" si="94"/>
        <v>0</v>
      </c>
      <c r="Q61" s="20">
        <f t="shared" si="94"/>
        <v>0</v>
      </c>
    </row>
    <row r="62" spans="1:18" ht="34.5" customHeight="1" x14ac:dyDescent="0.25">
      <c r="A62" s="65"/>
      <c r="B62" s="89"/>
      <c r="C62" s="46" t="s">
        <v>25</v>
      </c>
      <c r="D62" s="20">
        <f t="shared" si="90"/>
        <v>12560304.4</v>
      </c>
      <c r="E62" s="20">
        <v>0</v>
      </c>
      <c r="F62" s="20">
        <v>0</v>
      </c>
      <c r="G62" s="20">
        <v>0</v>
      </c>
      <c r="H62" s="20">
        <v>0</v>
      </c>
      <c r="I62" s="22">
        <v>0</v>
      </c>
      <c r="J62" s="29">
        <v>12560304.4</v>
      </c>
      <c r="K62" s="20">
        <v>0</v>
      </c>
      <c r="L62" s="20">
        <v>0</v>
      </c>
      <c r="M62" s="20">
        <v>0</v>
      </c>
      <c r="N62" s="20">
        <v>0</v>
      </c>
      <c r="O62" s="20">
        <v>0</v>
      </c>
      <c r="P62" s="20">
        <v>0</v>
      </c>
      <c r="Q62" s="20">
        <v>0</v>
      </c>
      <c r="R62" s="28"/>
    </row>
    <row r="63" spans="1:18" ht="58.5" customHeight="1" x14ac:dyDescent="0.25">
      <c r="A63" s="66"/>
      <c r="B63" s="66"/>
      <c r="C63" s="46" t="s">
        <v>6</v>
      </c>
      <c r="D63" s="20">
        <f t="shared" si="90"/>
        <v>1000000</v>
      </c>
      <c r="E63" s="20">
        <v>0</v>
      </c>
      <c r="F63" s="20">
        <v>0</v>
      </c>
      <c r="G63" s="20">
        <v>0</v>
      </c>
      <c r="H63" s="20">
        <v>0</v>
      </c>
      <c r="I63" s="22">
        <v>0</v>
      </c>
      <c r="J63" s="22">
        <v>1000000</v>
      </c>
      <c r="K63" s="20">
        <v>0</v>
      </c>
      <c r="L63" s="20">
        <v>0</v>
      </c>
      <c r="M63" s="20">
        <v>0</v>
      </c>
      <c r="N63" s="20">
        <v>0</v>
      </c>
      <c r="O63" s="20">
        <v>0</v>
      </c>
      <c r="P63" s="20">
        <v>0</v>
      </c>
      <c r="Q63" s="20">
        <v>0</v>
      </c>
    </row>
    <row r="64" spans="1:18" ht="64.5" customHeight="1" x14ac:dyDescent="0.25">
      <c r="A64" s="67"/>
      <c r="B64" s="67"/>
      <c r="C64" s="46" t="s">
        <v>9</v>
      </c>
      <c r="D64" s="20">
        <f t="shared" si="90"/>
        <v>95000000</v>
      </c>
      <c r="E64" s="20">
        <v>0</v>
      </c>
      <c r="F64" s="20">
        <v>0</v>
      </c>
      <c r="G64" s="20">
        <v>0</v>
      </c>
      <c r="H64" s="20">
        <v>0</v>
      </c>
      <c r="I64" s="22">
        <v>0</v>
      </c>
      <c r="J64" s="22">
        <v>95000000</v>
      </c>
      <c r="K64" s="20">
        <v>0</v>
      </c>
      <c r="L64" s="20">
        <v>0</v>
      </c>
      <c r="M64" s="20">
        <v>0</v>
      </c>
      <c r="N64" s="20">
        <v>0</v>
      </c>
      <c r="O64" s="20">
        <v>0</v>
      </c>
      <c r="P64" s="20">
        <v>0</v>
      </c>
      <c r="Q64" s="20">
        <v>0</v>
      </c>
    </row>
    <row r="65" spans="1:17" ht="46.5" customHeight="1" x14ac:dyDescent="0.25">
      <c r="A65" s="64" t="s">
        <v>53</v>
      </c>
      <c r="B65" s="64" t="s">
        <v>22</v>
      </c>
      <c r="C65" s="46" t="s">
        <v>5</v>
      </c>
      <c r="D65" s="20">
        <f t="shared" si="90"/>
        <v>135000000</v>
      </c>
      <c r="E65" s="20">
        <f>E66</f>
        <v>0</v>
      </c>
      <c r="F65" s="20">
        <f t="shared" ref="F65:J65" si="95">F66</f>
        <v>0</v>
      </c>
      <c r="G65" s="20">
        <f t="shared" si="95"/>
        <v>0</v>
      </c>
      <c r="H65" s="20">
        <f t="shared" si="95"/>
        <v>0</v>
      </c>
      <c r="I65" s="20">
        <f t="shared" si="95"/>
        <v>0</v>
      </c>
      <c r="J65" s="20">
        <f t="shared" si="95"/>
        <v>0</v>
      </c>
      <c r="K65" s="20">
        <f>K66+K67+K68</f>
        <v>135000000</v>
      </c>
      <c r="L65" s="20">
        <f t="shared" ref="L65:Q65" si="96">L66+L67+L68</f>
        <v>0</v>
      </c>
      <c r="M65" s="20">
        <f t="shared" ref="M65:P65" si="97">M66+M67+M68</f>
        <v>0</v>
      </c>
      <c r="N65" s="20">
        <f t="shared" si="97"/>
        <v>0</v>
      </c>
      <c r="O65" s="20">
        <f t="shared" si="97"/>
        <v>0</v>
      </c>
      <c r="P65" s="20">
        <f t="shared" si="97"/>
        <v>0</v>
      </c>
      <c r="Q65" s="20">
        <f t="shared" si="96"/>
        <v>0</v>
      </c>
    </row>
    <row r="66" spans="1:17" s="18" customFormat="1" ht="46.5" customHeight="1" x14ac:dyDescent="0.25">
      <c r="A66" s="65"/>
      <c r="B66" s="89"/>
      <c r="C66" s="46" t="s">
        <v>25</v>
      </c>
      <c r="D66" s="20">
        <f t="shared" si="90"/>
        <v>4500000</v>
      </c>
      <c r="E66" s="20">
        <v>0</v>
      </c>
      <c r="F66" s="20">
        <v>0</v>
      </c>
      <c r="G66" s="20">
        <v>0</v>
      </c>
      <c r="H66" s="20">
        <v>0</v>
      </c>
      <c r="I66" s="22">
        <v>0</v>
      </c>
      <c r="J66" s="20">
        <v>0</v>
      </c>
      <c r="K66" s="20">
        <v>4500000</v>
      </c>
      <c r="L66" s="20">
        <v>0</v>
      </c>
      <c r="M66" s="20">
        <v>0</v>
      </c>
      <c r="N66" s="20">
        <v>0</v>
      </c>
      <c r="O66" s="20">
        <v>0</v>
      </c>
      <c r="P66" s="20">
        <v>0</v>
      </c>
      <c r="Q66" s="20">
        <v>0</v>
      </c>
    </row>
    <row r="67" spans="1:17" ht="46.5" customHeight="1" x14ac:dyDescent="0.25">
      <c r="A67" s="66"/>
      <c r="B67" s="66"/>
      <c r="C67" s="46" t="s">
        <v>6</v>
      </c>
      <c r="D67" s="20">
        <f t="shared" si="90"/>
        <v>31794500</v>
      </c>
      <c r="E67" s="20">
        <v>0</v>
      </c>
      <c r="F67" s="20">
        <v>0</v>
      </c>
      <c r="G67" s="20">
        <v>0</v>
      </c>
      <c r="H67" s="20">
        <v>0</v>
      </c>
      <c r="I67" s="22">
        <v>0</v>
      </c>
      <c r="J67" s="20">
        <v>0</v>
      </c>
      <c r="K67" s="20">
        <v>31794500</v>
      </c>
      <c r="L67" s="20">
        <v>0</v>
      </c>
      <c r="M67" s="20">
        <v>0</v>
      </c>
      <c r="N67" s="20">
        <v>0</v>
      </c>
      <c r="O67" s="20">
        <v>0</v>
      </c>
      <c r="P67" s="20">
        <v>0</v>
      </c>
      <c r="Q67" s="20">
        <v>0</v>
      </c>
    </row>
    <row r="68" spans="1:17" ht="46.5" customHeight="1" x14ac:dyDescent="0.25">
      <c r="A68" s="67"/>
      <c r="B68" s="67"/>
      <c r="C68" s="46" t="s">
        <v>9</v>
      </c>
      <c r="D68" s="20">
        <f t="shared" si="90"/>
        <v>98705500</v>
      </c>
      <c r="E68" s="20">
        <v>0</v>
      </c>
      <c r="F68" s="20">
        <v>0</v>
      </c>
      <c r="G68" s="20">
        <v>0</v>
      </c>
      <c r="H68" s="20">
        <v>0</v>
      </c>
      <c r="I68" s="22">
        <v>0</v>
      </c>
      <c r="J68" s="20">
        <v>0</v>
      </c>
      <c r="K68" s="20">
        <v>98705500</v>
      </c>
      <c r="L68" s="20">
        <v>0</v>
      </c>
      <c r="M68" s="20">
        <v>0</v>
      </c>
      <c r="N68" s="20">
        <v>0</v>
      </c>
      <c r="O68" s="20">
        <v>0</v>
      </c>
      <c r="P68" s="20">
        <v>0</v>
      </c>
      <c r="Q68" s="20">
        <v>0</v>
      </c>
    </row>
    <row r="69" spans="1:17" ht="188.25" customHeight="1" x14ac:dyDescent="0.25">
      <c r="A69" s="48" t="s">
        <v>28</v>
      </c>
      <c r="B69" s="48" t="s">
        <v>22</v>
      </c>
      <c r="C69" s="49" t="s">
        <v>25</v>
      </c>
      <c r="D69" s="19">
        <f>SUM(E69:Q69)</f>
        <v>4092707.8600000003</v>
      </c>
      <c r="E69" s="16">
        <v>0</v>
      </c>
      <c r="F69" s="16">
        <v>0</v>
      </c>
      <c r="G69" s="16">
        <v>0</v>
      </c>
      <c r="H69" s="16">
        <f>H72</f>
        <v>2511453.2400000002</v>
      </c>
      <c r="I69" s="16">
        <f t="shared" ref="I69:Q69" si="98">I72</f>
        <v>507931.56</v>
      </c>
      <c r="J69" s="16">
        <f t="shared" si="98"/>
        <v>1073323.06</v>
      </c>
      <c r="K69" s="16">
        <f t="shared" si="98"/>
        <v>0</v>
      </c>
      <c r="L69" s="16">
        <f t="shared" ref="L69:P69" si="99">L72</f>
        <v>0</v>
      </c>
      <c r="M69" s="16">
        <f t="shared" si="99"/>
        <v>0</v>
      </c>
      <c r="N69" s="16">
        <f t="shared" si="99"/>
        <v>0</v>
      </c>
      <c r="O69" s="16">
        <f t="shared" si="99"/>
        <v>0</v>
      </c>
      <c r="P69" s="16">
        <f t="shared" si="99"/>
        <v>0</v>
      </c>
      <c r="Q69" s="16">
        <f t="shared" si="98"/>
        <v>0</v>
      </c>
    </row>
    <row r="70" spans="1:17" ht="254.25" customHeight="1" x14ac:dyDescent="0.25">
      <c r="A70" s="42" t="s">
        <v>26</v>
      </c>
      <c r="B70" s="50" t="s">
        <v>22</v>
      </c>
      <c r="C70" s="46" t="s">
        <v>10</v>
      </c>
      <c r="D70" s="23" t="s">
        <v>37</v>
      </c>
      <c r="E70" s="23" t="s">
        <v>37</v>
      </c>
      <c r="F70" s="23" t="s">
        <v>37</v>
      </c>
      <c r="G70" s="23" t="s">
        <v>37</v>
      </c>
      <c r="H70" s="23" t="s">
        <v>16</v>
      </c>
      <c r="I70" s="23" t="s">
        <v>16</v>
      </c>
      <c r="J70" s="23" t="s">
        <v>16</v>
      </c>
      <c r="K70" s="23" t="s">
        <v>16</v>
      </c>
      <c r="L70" s="23" t="s">
        <v>16</v>
      </c>
      <c r="M70" s="23" t="s">
        <v>16</v>
      </c>
      <c r="N70" s="23" t="s">
        <v>16</v>
      </c>
      <c r="O70" s="23" t="s">
        <v>16</v>
      </c>
      <c r="P70" s="23" t="s">
        <v>16</v>
      </c>
      <c r="Q70" s="23" t="s">
        <v>16</v>
      </c>
    </row>
    <row r="71" spans="1:17" ht="211.5" customHeight="1" x14ac:dyDescent="0.25">
      <c r="A71" s="50" t="s">
        <v>27</v>
      </c>
      <c r="B71" s="50" t="s">
        <v>18</v>
      </c>
      <c r="C71" s="46" t="s">
        <v>10</v>
      </c>
      <c r="D71" s="24" t="s">
        <v>37</v>
      </c>
      <c r="E71" s="24" t="s">
        <v>37</v>
      </c>
      <c r="F71" s="24" t="s">
        <v>37</v>
      </c>
      <c r="G71" s="24" t="s">
        <v>37</v>
      </c>
      <c r="H71" s="24" t="s">
        <v>15</v>
      </c>
      <c r="I71" s="24" t="s">
        <v>15</v>
      </c>
      <c r="J71" s="24" t="s">
        <v>15</v>
      </c>
      <c r="K71" s="24" t="s">
        <v>15</v>
      </c>
      <c r="L71" s="24" t="s">
        <v>15</v>
      </c>
      <c r="M71" s="24" t="s">
        <v>15</v>
      </c>
      <c r="N71" s="24" t="s">
        <v>15</v>
      </c>
      <c r="O71" s="24" t="s">
        <v>15</v>
      </c>
      <c r="P71" s="24" t="s">
        <v>15</v>
      </c>
      <c r="Q71" s="24" t="s">
        <v>15</v>
      </c>
    </row>
    <row r="72" spans="1:17" ht="170.25" customHeight="1" x14ac:dyDescent="0.25">
      <c r="A72" s="41" t="s">
        <v>29</v>
      </c>
      <c r="B72" s="41" t="s">
        <v>22</v>
      </c>
      <c r="C72" s="46" t="s">
        <v>10</v>
      </c>
      <c r="D72" s="8">
        <f>SUM(E72:Q72)</f>
        <v>4092707.8600000003</v>
      </c>
      <c r="E72" s="24">
        <v>0</v>
      </c>
      <c r="F72" s="24">
        <v>0</v>
      </c>
      <c r="G72" s="24">
        <v>0</v>
      </c>
      <c r="H72" s="24">
        <v>2511453.2400000002</v>
      </c>
      <c r="I72" s="24">
        <v>507931.56</v>
      </c>
      <c r="J72" s="24">
        <v>1073323.06</v>
      </c>
      <c r="K72" s="24">
        <v>0</v>
      </c>
      <c r="L72" s="24">
        <v>0</v>
      </c>
      <c r="M72" s="24">
        <v>0</v>
      </c>
      <c r="N72" s="24">
        <v>0</v>
      </c>
      <c r="O72" s="24">
        <v>0</v>
      </c>
      <c r="P72" s="24">
        <v>0</v>
      </c>
      <c r="Q72" s="24">
        <v>0</v>
      </c>
    </row>
    <row r="73" spans="1:17" s="18" customFormat="1" ht="48" customHeight="1" x14ac:dyDescent="0.25">
      <c r="A73" s="90" t="s">
        <v>30</v>
      </c>
      <c r="B73" s="93" t="s">
        <v>22</v>
      </c>
      <c r="C73" s="49" t="s">
        <v>5</v>
      </c>
      <c r="D73" s="19">
        <f t="shared" ref="D73:D75" si="100">SUM(E73:Q73)</f>
        <v>63133784.469999999</v>
      </c>
      <c r="E73" s="19">
        <f t="shared" ref="E73:G73" si="101">E74+E75</f>
        <v>0</v>
      </c>
      <c r="F73" s="19">
        <f t="shared" si="101"/>
        <v>0</v>
      </c>
      <c r="G73" s="19">
        <f t="shared" si="101"/>
        <v>0</v>
      </c>
      <c r="H73" s="19">
        <f>H74+H75</f>
        <v>8483783.2999999989</v>
      </c>
      <c r="I73" s="19">
        <f t="shared" ref="I73:K73" si="102">I74+I75</f>
        <v>0</v>
      </c>
      <c r="J73" s="19">
        <f>J74+J75</f>
        <v>14585287.59</v>
      </c>
      <c r="K73" s="19">
        <f t="shared" si="102"/>
        <v>40064713.579999998</v>
      </c>
      <c r="L73" s="19">
        <f t="shared" ref="L73:Q73" si="103">L74+L75</f>
        <v>0</v>
      </c>
      <c r="M73" s="19">
        <f t="shared" ref="M73:P73" si="104">M74+M75</f>
        <v>0</v>
      </c>
      <c r="N73" s="19">
        <f t="shared" si="104"/>
        <v>0</v>
      </c>
      <c r="O73" s="19">
        <f t="shared" si="104"/>
        <v>0</v>
      </c>
      <c r="P73" s="19">
        <f t="shared" si="104"/>
        <v>0</v>
      </c>
      <c r="Q73" s="19">
        <f t="shared" si="103"/>
        <v>0</v>
      </c>
    </row>
    <row r="74" spans="1:17" s="18" customFormat="1" ht="48" customHeight="1" x14ac:dyDescent="0.25">
      <c r="A74" s="91"/>
      <c r="B74" s="94"/>
      <c r="C74" s="49" t="s">
        <v>10</v>
      </c>
      <c r="D74" s="19">
        <f>SUM(E74:Q74)</f>
        <v>46291948.579999998</v>
      </c>
      <c r="E74" s="19">
        <f>E76+E77+E78+E80+E83+E86+E88</f>
        <v>0</v>
      </c>
      <c r="F74" s="19">
        <f t="shared" ref="F74:J74" si="105">F76+F77+F78+F80+F83+F86+F88</f>
        <v>0</v>
      </c>
      <c r="G74" s="19">
        <f t="shared" si="105"/>
        <v>0</v>
      </c>
      <c r="H74" s="19">
        <f t="shared" si="105"/>
        <v>5392313.209999999</v>
      </c>
      <c r="I74" s="19">
        <f t="shared" si="105"/>
        <v>0</v>
      </c>
      <c r="J74" s="19">
        <f t="shared" si="105"/>
        <v>5386881.8600000003</v>
      </c>
      <c r="K74" s="19">
        <f>K76+K77+K78+K80+K83+K86+K88+K89+K91+K94</f>
        <v>35512753.509999998</v>
      </c>
      <c r="L74" s="19">
        <f t="shared" ref="L74:Q74" si="106">L76+L77+L78+L80+L83+L86+L88+L89+L91</f>
        <v>0</v>
      </c>
      <c r="M74" s="19">
        <f t="shared" ref="M74:P74" si="107">M76+M77+M78+M80+M83+M86+M88+M89+M91</f>
        <v>0</v>
      </c>
      <c r="N74" s="19">
        <f t="shared" si="107"/>
        <v>0</v>
      </c>
      <c r="O74" s="19">
        <f t="shared" si="107"/>
        <v>0</v>
      </c>
      <c r="P74" s="19">
        <f t="shared" si="107"/>
        <v>0</v>
      </c>
      <c r="Q74" s="19">
        <f t="shared" si="106"/>
        <v>0</v>
      </c>
    </row>
    <row r="75" spans="1:17" s="18" customFormat="1" ht="48" customHeight="1" x14ac:dyDescent="0.25">
      <c r="A75" s="92"/>
      <c r="B75" s="92"/>
      <c r="C75" s="49" t="s">
        <v>6</v>
      </c>
      <c r="D75" s="19">
        <f t="shared" si="100"/>
        <v>16841835.890000001</v>
      </c>
      <c r="E75" s="19">
        <v>0</v>
      </c>
      <c r="F75" s="19">
        <v>0</v>
      </c>
      <c r="G75" s="19">
        <v>0</v>
      </c>
      <c r="H75" s="19">
        <f>H81+H84</f>
        <v>3091470.09</v>
      </c>
      <c r="I75" s="19">
        <v>0</v>
      </c>
      <c r="J75" s="19">
        <f>J87</f>
        <v>9198405.7300000004</v>
      </c>
      <c r="K75" s="19">
        <f>K81+K84+K87+K92+K95</f>
        <v>4551960.0699999994</v>
      </c>
      <c r="L75" s="19">
        <f t="shared" ref="L75:Q75" si="108">L81+L84+L87+L92</f>
        <v>0</v>
      </c>
      <c r="M75" s="19">
        <f t="shared" ref="M75:P75" si="109">M81+M84+M87+M92</f>
        <v>0</v>
      </c>
      <c r="N75" s="19">
        <f t="shared" si="109"/>
        <v>0</v>
      </c>
      <c r="O75" s="19">
        <f t="shared" si="109"/>
        <v>0</v>
      </c>
      <c r="P75" s="19">
        <f t="shared" si="109"/>
        <v>0</v>
      </c>
      <c r="Q75" s="19">
        <f t="shared" si="108"/>
        <v>0</v>
      </c>
    </row>
    <row r="76" spans="1:17" ht="149.25" customHeight="1" x14ac:dyDescent="0.25">
      <c r="A76" s="41" t="s">
        <v>31</v>
      </c>
      <c r="B76" s="43" t="s">
        <v>22</v>
      </c>
      <c r="C76" s="46" t="s">
        <v>10</v>
      </c>
      <c r="D76" s="8">
        <f>SUM(E76:Q76)</f>
        <v>2600000</v>
      </c>
      <c r="E76" s="8">
        <v>0</v>
      </c>
      <c r="F76" s="8">
        <v>0</v>
      </c>
      <c r="G76" s="8">
        <v>0</v>
      </c>
      <c r="H76" s="8">
        <v>2600000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</row>
    <row r="77" spans="1:17" ht="134.25" customHeight="1" x14ac:dyDescent="0.25">
      <c r="A77" s="41" t="s">
        <v>38</v>
      </c>
      <c r="B77" s="43" t="s">
        <v>22</v>
      </c>
      <c r="C77" s="46" t="s">
        <v>10</v>
      </c>
      <c r="D77" s="8">
        <f t="shared" ref="D77" si="110">SUM(E77:Q77)</f>
        <v>102800</v>
      </c>
      <c r="E77" s="8">
        <v>0</v>
      </c>
      <c r="F77" s="8">
        <v>0</v>
      </c>
      <c r="G77" s="8">
        <v>0</v>
      </c>
      <c r="H77" s="8">
        <v>102800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</row>
    <row r="78" spans="1:17" ht="153" customHeight="1" x14ac:dyDescent="0.25">
      <c r="A78" s="41" t="s">
        <v>40</v>
      </c>
      <c r="B78" s="43" t="s">
        <v>22</v>
      </c>
      <c r="C78" s="46" t="s">
        <v>10</v>
      </c>
      <c r="D78" s="8">
        <f>SUM(E78:Q78)</f>
        <v>2346016.5299999998</v>
      </c>
      <c r="E78" s="8">
        <v>0</v>
      </c>
      <c r="F78" s="8">
        <v>0</v>
      </c>
      <c r="G78" s="8">
        <v>0</v>
      </c>
      <c r="H78" s="8">
        <v>2346016.5299999998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</row>
    <row r="79" spans="1:17" ht="42" customHeight="1" x14ac:dyDescent="0.25">
      <c r="A79" s="64" t="s">
        <v>39</v>
      </c>
      <c r="B79" s="76" t="s">
        <v>22</v>
      </c>
      <c r="C79" s="46" t="s">
        <v>5</v>
      </c>
      <c r="D79" s="8">
        <f>SUM(E79:Q79)</f>
        <v>3343766.77</v>
      </c>
      <c r="E79" s="8">
        <v>0</v>
      </c>
      <c r="F79" s="8">
        <v>0</v>
      </c>
      <c r="G79" s="8">
        <f t="shared" ref="G79:Q79" si="111">SUM(G80:G81)</f>
        <v>0</v>
      </c>
      <c r="H79" s="8">
        <f t="shared" si="111"/>
        <v>3343766.77</v>
      </c>
      <c r="I79" s="8">
        <f t="shared" si="111"/>
        <v>0</v>
      </c>
      <c r="J79" s="8">
        <f t="shared" si="111"/>
        <v>0</v>
      </c>
      <c r="K79" s="8">
        <f t="shared" si="111"/>
        <v>0</v>
      </c>
      <c r="L79" s="8">
        <f t="shared" ref="L79:P79" si="112">SUM(L80:L81)</f>
        <v>0</v>
      </c>
      <c r="M79" s="8">
        <f t="shared" si="112"/>
        <v>0</v>
      </c>
      <c r="N79" s="8">
        <f t="shared" si="112"/>
        <v>0</v>
      </c>
      <c r="O79" s="8">
        <f t="shared" si="112"/>
        <v>0</v>
      </c>
      <c r="P79" s="8">
        <f t="shared" si="112"/>
        <v>0</v>
      </c>
      <c r="Q79" s="8">
        <f t="shared" si="111"/>
        <v>0</v>
      </c>
    </row>
    <row r="80" spans="1:17" ht="42" customHeight="1" x14ac:dyDescent="0.25">
      <c r="A80" s="65"/>
      <c r="B80" s="77"/>
      <c r="C80" s="46" t="s">
        <v>10</v>
      </c>
      <c r="D80" s="8">
        <f t="shared" ref="D80:D92" si="113">SUM(E80:Q80)</f>
        <v>334376.68</v>
      </c>
      <c r="E80" s="8">
        <v>0</v>
      </c>
      <c r="F80" s="8">
        <v>0</v>
      </c>
      <c r="G80" s="8">
        <f>G99+G101</f>
        <v>0</v>
      </c>
      <c r="H80" s="8">
        <v>334376.68</v>
      </c>
      <c r="I80" s="8">
        <f>I99+I101</f>
        <v>0</v>
      </c>
      <c r="J80" s="8">
        <f>J99+J101</f>
        <v>0</v>
      </c>
      <c r="K80" s="8">
        <v>0</v>
      </c>
      <c r="L80" s="8">
        <f t="shared" ref="L80:Q80" si="114">L99+L101</f>
        <v>0</v>
      </c>
      <c r="M80" s="8">
        <f t="shared" ref="M80:P80" si="115">M99+M101</f>
        <v>0</v>
      </c>
      <c r="N80" s="8">
        <f t="shared" si="115"/>
        <v>0</v>
      </c>
      <c r="O80" s="8">
        <f t="shared" si="115"/>
        <v>0</v>
      </c>
      <c r="P80" s="8">
        <f t="shared" si="115"/>
        <v>0</v>
      </c>
      <c r="Q80" s="8">
        <f t="shared" si="114"/>
        <v>0</v>
      </c>
    </row>
    <row r="81" spans="1:19" ht="42" customHeight="1" x14ac:dyDescent="0.25">
      <c r="A81" s="103"/>
      <c r="B81" s="77"/>
      <c r="C81" s="46" t="s">
        <v>6</v>
      </c>
      <c r="D81" s="8">
        <f t="shared" si="113"/>
        <v>3009390.09</v>
      </c>
      <c r="E81" s="8">
        <v>0</v>
      </c>
      <c r="F81" s="8">
        <v>0</v>
      </c>
      <c r="G81" s="8">
        <v>0</v>
      </c>
      <c r="H81" s="8">
        <v>3009390.09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</row>
    <row r="82" spans="1:19" ht="46.5" customHeight="1" x14ac:dyDescent="0.25">
      <c r="A82" s="64" t="s">
        <v>44</v>
      </c>
      <c r="B82" s="76" t="s">
        <v>22</v>
      </c>
      <c r="C82" s="46" t="s">
        <v>5</v>
      </c>
      <c r="D82" s="8">
        <f t="shared" si="113"/>
        <v>91200</v>
      </c>
      <c r="E82" s="8">
        <v>0</v>
      </c>
      <c r="F82" s="8">
        <v>0</v>
      </c>
      <c r="G82" s="8">
        <f t="shared" ref="G82:Q82" si="116">SUM(G83:G84)</f>
        <v>0</v>
      </c>
      <c r="H82" s="8">
        <f t="shared" si="116"/>
        <v>91200</v>
      </c>
      <c r="I82" s="8">
        <f t="shared" si="116"/>
        <v>0</v>
      </c>
      <c r="J82" s="8">
        <f t="shared" si="116"/>
        <v>0</v>
      </c>
      <c r="K82" s="8">
        <f t="shared" si="116"/>
        <v>0</v>
      </c>
      <c r="L82" s="8">
        <f t="shared" ref="L82:P82" si="117">SUM(L83:L84)</f>
        <v>0</v>
      </c>
      <c r="M82" s="8">
        <f t="shared" si="117"/>
        <v>0</v>
      </c>
      <c r="N82" s="8">
        <f t="shared" si="117"/>
        <v>0</v>
      </c>
      <c r="O82" s="8">
        <f t="shared" si="117"/>
        <v>0</v>
      </c>
      <c r="P82" s="8">
        <f t="shared" si="117"/>
        <v>0</v>
      </c>
      <c r="Q82" s="8">
        <f t="shared" si="116"/>
        <v>0</v>
      </c>
    </row>
    <row r="83" spans="1:19" ht="46.5" customHeight="1" x14ac:dyDescent="0.25">
      <c r="A83" s="65"/>
      <c r="B83" s="77"/>
      <c r="C83" s="46" t="s">
        <v>10</v>
      </c>
      <c r="D83" s="8">
        <f t="shared" si="113"/>
        <v>9120</v>
      </c>
      <c r="E83" s="8">
        <v>0</v>
      </c>
      <c r="F83" s="8">
        <v>0</v>
      </c>
      <c r="G83" s="8">
        <f>G102+G104</f>
        <v>0</v>
      </c>
      <c r="H83" s="8">
        <v>9120</v>
      </c>
      <c r="I83" s="8">
        <f t="shared" ref="I83:K83" si="118">I102+I104</f>
        <v>0</v>
      </c>
      <c r="J83" s="8">
        <f t="shared" si="118"/>
        <v>0</v>
      </c>
      <c r="K83" s="8">
        <f t="shared" si="118"/>
        <v>0</v>
      </c>
      <c r="L83" s="8">
        <f t="shared" ref="L83:Q83" si="119">L102+L104</f>
        <v>0</v>
      </c>
      <c r="M83" s="8">
        <f t="shared" ref="M83:P83" si="120">M102+M104</f>
        <v>0</v>
      </c>
      <c r="N83" s="8">
        <f t="shared" si="120"/>
        <v>0</v>
      </c>
      <c r="O83" s="8">
        <f t="shared" si="120"/>
        <v>0</v>
      </c>
      <c r="P83" s="8">
        <f t="shared" si="120"/>
        <v>0</v>
      </c>
      <c r="Q83" s="8">
        <f t="shared" si="119"/>
        <v>0</v>
      </c>
    </row>
    <row r="84" spans="1:19" ht="46.5" customHeight="1" x14ac:dyDescent="0.25">
      <c r="A84" s="103"/>
      <c r="B84" s="77"/>
      <c r="C84" s="46" t="s">
        <v>6</v>
      </c>
      <c r="D84" s="8">
        <f t="shared" si="113"/>
        <v>82080</v>
      </c>
      <c r="E84" s="8">
        <v>0</v>
      </c>
      <c r="F84" s="8">
        <v>0</v>
      </c>
      <c r="G84" s="8">
        <v>0</v>
      </c>
      <c r="H84" s="8">
        <v>82080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</row>
    <row r="85" spans="1:19" ht="95.25" customHeight="1" x14ac:dyDescent="0.25">
      <c r="A85" s="64" t="s">
        <v>51</v>
      </c>
      <c r="B85" s="104" t="s">
        <v>22</v>
      </c>
      <c r="C85" s="46" t="s">
        <v>5</v>
      </c>
      <c r="D85" s="8">
        <f t="shared" si="113"/>
        <v>10335287.59</v>
      </c>
      <c r="E85" s="8">
        <f>E86+E87</f>
        <v>0</v>
      </c>
      <c r="F85" s="8">
        <f t="shared" ref="F85:Q85" si="121">F86+F87</f>
        <v>0</v>
      </c>
      <c r="G85" s="8">
        <f t="shared" si="121"/>
        <v>0</v>
      </c>
      <c r="H85" s="8">
        <f t="shared" si="121"/>
        <v>0</v>
      </c>
      <c r="I85" s="8">
        <f t="shared" si="121"/>
        <v>0</v>
      </c>
      <c r="J85" s="8">
        <f t="shared" si="121"/>
        <v>10335287.59</v>
      </c>
      <c r="K85" s="8">
        <f t="shared" si="121"/>
        <v>0</v>
      </c>
      <c r="L85" s="8">
        <f t="shared" ref="L85:P85" si="122">L86+L87</f>
        <v>0</v>
      </c>
      <c r="M85" s="8">
        <f t="shared" si="122"/>
        <v>0</v>
      </c>
      <c r="N85" s="8">
        <f t="shared" si="122"/>
        <v>0</v>
      </c>
      <c r="O85" s="8">
        <f t="shared" si="122"/>
        <v>0</v>
      </c>
      <c r="P85" s="8">
        <f t="shared" si="122"/>
        <v>0</v>
      </c>
      <c r="Q85" s="8">
        <f t="shared" si="121"/>
        <v>0</v>
      </c>
    </row>
    <row r="86" spans="1:19" ht="95.25" customHeight="1" x14ac:dyDescent="0.25">
      <c r="A86" s="66"/>
      <c r="B86" s="80"/>
      <c r="C86" s="46" t="s">
        <v>10</v>
      </c>
      <c r="D86" s="8">
        <f t="shared" si="113"/>
        <v>1136881.8600000001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1136881.8600000001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</row>
    <row r="87" spans="1:19" ht="95.25" customHeight="1" x14ac:dyDescent="0.25">
      <c r="A87" s="67"/>
      <c r="B87" s="81"/>
      <c r="C87" s="46" t="s">
        <v>6</v>
      </c>
      <c r="D87" s="8">
        <f t="shared" si="113"/>
        <v>9198405.7300000004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9198405.7300000004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</row>
    <row r="88" spans="1:19" ht="203.25" customHeight="1" x14ac:dyDescent="0.25">
      <c r="A88" s="50" t="s">
        <v>52</v>
      </c>
      <c r="B88" s="42" t="s">
        <v>22</v>
      </c>
      <c r="C88" s="46" t="s">
        <v>10</v>
      </c>
      <c r="D88" s="8">
        <f t="shared" si="113"/>
        <v>4250000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4250000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</row>
    <row r="89" spans="1:19" ht="135.75" customHeight="1" x14ac:dyDescent="0.25">
      <c r="A89" s="32" t="s">
        <v>55</v>
      </c>
      <c r="B89" s="33" t="s">
        <v>56</v>
      </c>
      <c r="C89" s="46" t="s">
        <v>10</v>
      </c>
      <c r="D89" s="8">
        <f t="shared" ref="D89" si="123">SUM(E89:Q89)</f>
        <v>34890151.579999998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56">
        <v>34890151.579999998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0</v>
      </c>
      <c r="S89" s="106"/>
    </row>
    <row r="90" spans="1:19" ht="99.95" customHeight="1" x14ac:dyDescent="0.25">
      <c r="A90" s="105" t="s">
        <v>58</v>
      </c>
      <c r="B90" s="95" t="s">
        <v>22</v>
      </c>
      <c r="C90" s="46" t="s">
        <v>5</v>
      </c>
      <c r="D90" s="8">
        <f>SUM(E90:Q90)</f>
        <v>4999000</v>
      </c>
      <c r="E90" s="8">
        <f>E91+E92</f>
        <v>0</v>
      </c>
      <c r="F90" s="8">
        <f t="shared" ref="F90:Q90" si="124">F91+F92</f>
        <v>0</v>
      </c>
      <c r="G90" s="8">
        <f t="shared" si="124"/>
        <v>0</v>
      </c>
      <c r="H90" s="8">
        <f t="shared" si="124"/>
        <v>0</v>
      </c>
      <c r="I90" s="8">
        <f t="shared" si="124"/>
        <v>0</v>
      </c>
      <c r="J90" s="8">
        <f t="shared" si="124"/>
        <v>0</v>
      </c>
      <c r="K90" s="8">
        <f t="shared" si="124"/>
        <v>4999000</v>
      </c>
      <c r="L90" s="8">
        <f t="shared" si="124"/>
        <v>0</v>
      </c>
      <c r="M90" s="8">
        <f t="shared" ref="M90:P90" si="125">M91+M92</f>
        <v>0</v>
      </c>
      <c r="N90" s="8">
        <f t="shared" si="125"/>
        <v>0</v>
      </c>
      <c r="O90" s="8">
        <f t="shared" si="125"/>
        <v>0</v>
      </c>
      <c r="P90" s="8">
        <f t="shared" si="125"/>
        <v>0</v>
      </c>
      <c r="Q90" s="8">
        <f t="shared" si="124"/>
        <v>0</v>
      </c>
    </row>
    <row r="91" spans="1:19" ht="99.95" customHeight="1" x14ac:dyDescent="0.25">
      <c r="A91" s="96"/>
      <c r="B91" s="96"/>
      <c r="C91" s="46" t="s">
        <v>10</v>
      </c>
      <c r="D91" s="8">
        <f t="shared" si="113"/>
        <v>549890.11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549890.11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8">
        <v>0</v>
      </c>
    </row>
    <row r="92" spans="1:19" ht="99.95" customHeight="1" x14ac:dyDescent="0.25">
      <c r="A92" s="97"/>
      <c r="B92" s="97"/>
      <c r="C92" s="46" t="s">
        <v>6</v>
      </c>
      <c r="D92" s="8">
        <f t="shared" si="113"/>
        <v>4449109.8899999997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4449109.8899999997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</row>
    <row r="93" spans="1:19" ht="42" customHeight="1" x14ac:dyDescent="0.25">
      <c r="A93" s="64" t="s">
        <v>57</v>
      </c>
      <c r="B93" s="76" t="s">
        <v>22</v>
      </c>
      <c r="C93" s="46" t="s">
        <v>5</v>
      </c>
      <c r="D93" s="8">
        <f>SUM(E93:Q93)</f>
        <v>175562</v>
      </c>
      <c r="E93" s="8">
        <v>0</v>
      </c>
      <c r="F93" s="8">
        <v>0</v>
      </c>
      <c r="G93" s="8">
        <f t="shared" ref="G93:Q93" si="126">SUM(G94:G95)</f>
        <v>0</v>
      </c>
      <c r="H93" s="8">
        <v>0</v>
      </c>
      <c r="I93" s="8">
        <f t="shared" si="126"/>
        <v>0</v>
      </c>
      <c r="J93" s="8">
        <f t="shared" si="126"/>
        <v>0</v>
      </c>
      <c r="K93" s="8">
        <f t="shared" si="126"/>
        <v>175562</v>
      </c>
      <c r="L93" s="8">
        <f t="shared" si="126"/>
        <v>0</v>
      </c>
      <c r="M93" s="8">
        <f t="shared" ref="M93:P93" si="127">SUM(M94:M95)</f>
        <v>0</v>
      </c>
      <c r="N93" s="8">
        <f t="shared" si="127"/>
        <v>0</v>
      </c>
      <c r="O93" s="8">
        <f t="shared" si="127"/>
        <v>0</v>
      </c>
      <c r="P93" s="8">
        <f t="shared" si="127"/>
        <v>0</v>
      </c>
      <c r="Q93" s="8">
        <f t="shared" si="126"/>
        <v>0</v>
      </c>
    </row>
    <row r="94" spans="1:19" ht="42" customHeight="1" x14ac:dyDescent="0.25">
      <c r="A94" s="65"/>
      <c r="B94" s="77"/>
      <c r="C94" s="46" t="s">
        <v>10</v>
      </c>
      <c r="D94" s="8">
        <f t="shared" ref="D94:D95" si="128">SUM(E94:Q94)</f>
        <v>72711.820000000007</v>
      </c>
      <c r="E94" s="8">
        <v>0</v>
      </c>
      <c r="F94" s="8">
        <v>0</v>
      </c>
      <c r="G94" s="8">
        <f>G113+G115</f>
        <v>0</v>
      </c>
      <c r="H94" s="8">
        <v>0</v>
      </c>
      <c r="I94" s="8">
        <f>I113+I115</f>
        <v>0</v>
      </c>
      <c r="J94" s="8">
        <f>J113+J115</f>
        <v>0</v>
      </c>
      <c r="K94" s="8">
        <f>12711.82+60000</f>
        <v>72711.820000000007</v>
      </c>
      <c r="L94" s="8">
        <f t="shared" ref="L94:Q94" si="129">L113+L115</f>
        <v>0</v>
      </c>
      <c r="M94" s="8">
        <f t="shared" ref="M94:P94" si="130">M113+M115</f>
        <v>0</v>
      </c>
      <c r="N94" s="8">
        <f t="shared" si="130"/>
        <v>0</v>
      </c>
      <c r="O94" s="8">
        <f t="shared" si="130"/>
        <v>0</v>
      </c>
      <c r="P94" s="8">
        <f t="shared" si="130"/>
        <v>0</v>
      </c>
      <c r="Q94" s="8">
        <f t="shared" si="129"/>
        <v>0</v>
      </c>
    </row>
    <row r="95" spans="1:19" ht="42" customHeight="1" x14ac:dyDescent="0.45">
      <c r="A95" s="103"/>
      <c r="B95" s="77"/>
      <c r="C95" s="46" t="s">
        <v>6</v>
      </c>
      <c r="D95" s="8">
        <f t="shared" si="128"/>
        <v>102850.18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102850.18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8">
        <v>0</v>
      </c>
      <c r="R95" s="53"/>
    </row>
    <row r="96" spans="1:19" ht="42" customHeight="1" x14ac:dyDescent="0.25">
      <c r="A96" s="38"/>
      <c r="B96" s="25"/>
      <c r="C96" s="34"/>
      <c r="D96" s="35"/>
      <c r="E96" s="35"/>
      <c r="F96" s="35"/>
      <c r="G96" s="35"/>
      <c r="H96" s="35"/>
      <c r="I96" s="35"/>
      <c r="J96" s="35"/>
      <c r="K96" s="35"/>
      <c r="L96" s="35"/>
      <c r="M96" s="35"/>
      <c r="N96" s="35"/>
      <c r="O96" s="35"/>
      <c r="P96" s="35"/>
      <c r="Q96" s="35"/>
    </row>
    <row r="97" spans="1:16" ht="39" x14ac:dyDescent="0.6">
      <c r="A97" s="100" t="s">
        <v>46</v>
      </c>
      <c r="B97" s="101"/>
      <c r="C97" s="102"/>
      <c r="D97" s="102"/>
      <c r="E97" s="26" t="s">
        <v>48</v>
      </c>
      <c r="F97" s="27"/>
      <c r="G97" s="27"/>
      <c r="H97" s="98" t="s">
        <v>49</v>
      </c>
      <c r="I97" s="99"/>
      <c r="J97" s="99"/>
      <c r="K97" s="99"/>
      <c r="L97" s="40"/>
      <c r="M97" s="52"/>
      <c r="N97" s="55"/>
      <c r="O97" s="55"/>
      <c r="P97" s="55"/>
    </row>
    <row r="98" spans="1:16" ht="20.25" x14ac:dyDescent="0.3">
      <c r="A98" s="2"/>
      <c r="B98" s="3"/>
      <c r="C98" s="45"/>
      <c r="D98" s="4"/>
      <c r="E98" s="4"/>
      <c r="F98" s="39"/>
      <c r="G98" s="39"/>
      <c r="H98" s="5"/>
      <c r="I98" s="5"/>
      <c r="J98" s="39"/>
      <c r="K98" s="6"/>
      <c r="L98" s="6"/>
      <c r="M98" s="6"/>
      <c r="N98" s="6"/>
      <c r="O98" s="6"/>
      <c r="P98" s="6"/>
    </row>
    <row r="99" spans="1:16" x14ac:dyDescent="0.25">
      <c r="A99" s="1"/>
      <c r="B99" s="1"/>
      <c r="C99" s="1"/>
      <c r="D99" s="7"/>
      <c r="E99" s="7"/>
      <c r="F99" s="7"/>
      <c r="G99" s="7"/>
    </row>
    <row r="100" spans="1:16" x14ac:dyDescent="0.25">
      <c r="A100" s="1"/>
      <c r="B100" s="1"/>
      <c r="C100" s="1"/>
      <c r="D100" s="7"/>
      <c r="E100" s="7"/>
      <c r="F100" s="7"/>
      <c r="G100" s="7"/>
    </row>
    <row r="101" spans="1:16" x14ac:dyDescent="0.25">
      <c r="A101" s="1"/>
      <c r="B101" s="1"/>
      <c r="C101" s="1"/>
      <c r="D101" s="7"/>
      <c r="E101" s="7"/>
      <c r="F101" s="7"/>
      <c r="G101" s="7"/>
    </row>
    <row r="102" spans="1:16" x14ac:dyDescent="0.25">
      <c r="A102" s="1"/>
      <c r="B102" s="1"/>
      <c r="C102" s="1"/>
      <c r="D102" s="7"/>
      <c r="E102" s="7"/>
      <c r="F102" s="7"/>
      <c r="G102" s="7"/>
    </row>
  </sheetData>
  <mergeCells count="49">
    <mergeCell ref="B90:B92"/>
    <mergeCell ref="H97:K97"/>
    <mergeCell ref="A97:D97"/>
    <mergeCell ref="A79:A81"/>
    <mergeCell ref="B79:B81"/>
    <mergeCell ref="A85:A87"/>
    <mergeCell ref="B85:B87"/>
    <mergeCell ref="A90:A92"/>
    <mergeCell ref="A82:A84"/>
    <mergeCell ref="B82:B84"/>
    <mergeCell ref="A93:A95"/>
    <mergeCell ref="B93:B95"/>
    <mergeCell ref="A65:A68"/>
    <mergeCell ref="B65:B68"/>
    <mergeCell ref="B61:B64"/>
    <mergeCell ref="A73:A75"/>
    <mergeCell ref="B73:B75"/>
    <mergeCell ref="F3:Q3"/>
    <mergeCell ref="B50:B53"/>
    <mergeCell ref="A54:A57"/>
    <mergeCell ref="B54:B57"/>
    <mergeCell ref="A5:Q5"/>
    <mergeCell ref="E7:Q7"/>
    <mergeCell ref="A10:A14"/>
    <mergeCell ref="B10:B14"/>
    <mergeCell ref="D7:D8"/>
    <mergeCell ref="B7:B8"/>
    <mergeCell ref="C7:C8"/>
    <mergeCell ref="A7:A8"/>
    <mergeCell ref="A15:A19"/>
    <mergeCell ref="A46:A49"/>
    <mergeCell ref="B46:B49"/>
    <mergeCell ref="A50:A53"/>
    <mergeCell ref="H1:Q1"/>
    <mergeCell ref="G2:Q2"/>
    <mergeCell ref="B15:B19"/>
    <mergeCell ref="A61:A64"/>
    <mergeCell ref="B20:B24"/>
    <mergeCell ref="A25:A28"/>
    <mergeCell ref="B25:B28"/>
    <mergeCell ref="A29:A33"/>
    <mergeCell ref="B29:B33"/>
    <mergeCell ref="A36:A39"/>
    <mergeCell ref="B36:B39"/>
    <mergeCell ref="A42:A45"/>
    <mergeCell ref="B42:B45"/>
    <mergeCell ref="A20:A24"/>
    <mergeCell ref="A58:A60"/>
    <mergeCell ref="B58:B60"/>
  </mergeCells>
  <pageMargins left="0.19685039370078741" right="0.11811023622047245" top="0.19685039370078741" bottom="0.19685039370078741" header="0.43307086614173229" footer="0.43307086614173229"/>
  <pageSetup paperSize="9" scale="30" fitToHeight="8" orientation="landscape" r:id="rId1"/>
  <rowBreaks count="5" manualBreakCount="5">
    <brk id="33" max="13" man="1"/>
    <brk id="45" max="13" man="1"/>
    <brk id="68" max="13" man="1"/>
    <brk id="78" max="11" man="1"/>
    <brk id="97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ресурсное </vt:lpstr>
      <vt:lpstr>'ресурсное '!Заголовки_для_печати</vt:lpstr>
      <vt:lpstr>'ресурсное 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2024-12-20T03:32:38Z</dcterms:modified>
</cp:coreProperties>
</file>