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88F8BE61-2B4B-40C0-8F0C-B10BD486383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ресурсное " sheetId="4" r:id="rId1"/>
  </sheets>
  <definedNames>
    <definedName name="_xlnm.Print_Titles" localSheetId="0">'ресурсное '!$11:$13</definedName>
    <definedName name="_xlnm.Print_Area" localSheetId="0">'ресурсное '!$A$1:$M$101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9" i="4" l="1"/>
  <c r="D99" i="4"/>
  <c r="M98" i="4"/>
  <c r="M97" i="4" s="1"/>
  <c r="L98" i="4"/>
  <c r="L97" i="4" s="1"/>
  <c r="J98" i="4"/>
  <c r="J97" i="4" s="1"/>
  <c r="I98" i="4"/>
  <c r="I97" i="4" s="1"/>
  <c r="G98" i="4"/>
  <c r="K97" i="4"/>
  <c r="D98" i="4" l="1"/>
  <c r="G97" i="4"/>
  <c r="D97" i="4" s="1"/>
  <c r="K51" i="4"/>
  <c r="K52" i="4" l="1"/>
  <c r="K48" i="4" l="1"/>
  <c r="K47" i="4"/>
  <c r="L79" i="4"/>
  <c r="M79" i="4"/>
  <c r="L49" i="4"/>
  <c r="M49" i="4"/>
  <c r="L47" i="4"/>
  <c r="M47" i="4"/>
  <c r="L69" i="4"/>
  <c r="M69" i="4"/>
  <c r="K69" i="4"/>
  <c r="D93" i="4"/>
  <c r="F94" i="4"/>
  <c r="G94" i="4"/>
  <c r="H94" i="4"/>
  <c r="I94" i="4"/>
  <c r="J94" i="4"/>
  <c r="K94" i="4"/>
  <c r="L94" i="4"/>
  <c r="M94" i="4"/>
  <c r="E94" i="4"/>
  <c r="D96" i="4"/>
  <c r="D95" i="4"/>
  <c r="K83" i="4"/>
  <c r="K21" i="4" l="1"/>
  <c r="K16" i="4" s="1"/>
  <c r="D94" i="4"/>
  <c r="J47" i="4"/>
  <c r="E25" i="4"/>
  <c r="D55" i="4"/>
  <c r="D85" i="4"/>
  <c r="D88" i="4"/>
  <c r="D90" i="4"/>
  <c r="D91" i="4"/>
  <c r="D92" i="4"/>
  <c r="D82" i="4"/>
  <c r="F78" i="4"/>
  <c r="H78" i="4"/>
  <c r="E78" i="4"/>
  <c r="D81" i="4"/>
  <c r="D80" i="4"/>
  <c r="D76" i="4"/>
  <c r="D59" i="4"/>
  <c r="D60" i="4"/>
  <c r="D61" i="4"/>
  <c r="D63" i="4"/>
  <c r="D64" i="4"/>
  <c r="D66" i="4"/>
  <c r="D67" i="4"/>
  <c r="D68" i="4"/>
  <c r="D70" i="4"/>
  <c r="D71" i="4"/>
  <c r="D72" i="4"/>
  <c r="D56" i="4"/>
  <c r="D57" i="4"/>
  <c r="D41" i="4"/>
  <c r="D42" i="4"/>
  <c r="D43" i="4"/>
  <c r="D45" i="4"/>
  <c r="D30" i="4"/>
  <c r="D31" i="4"/>
  <c r="D32" i="4"/>
  <c r="D34" i="4"/>
  <c r="D35" i="4"/>
  <c r="D36" i="4"/>
  <c r="D37" i="4"/>
  <c r="D28" i="4"/>
  <c r="L89" i="4"/>
  <c r="L87" i="4"/>
  <c r="L86" i="4" s="1"/>
  <c r="L84" i="4"/>
  <c r="L73" i="4"/>
  <c r="L65" i="4"/>
  <c r="L62" i="4"/>
  <c r="L58" i="4"/>
  <c r="L54" i="4"/>
  <c r="L53" i="4"/>
  <c r="L22" i="4" s="1"/>
  <c r="L52" i="4"/>
  <c r="L48" i="4" s="1"/>
  <c r="L21" i="4" s="1"/>
  <c r="L16" i="4" s="1"/>
  <c r="L51" i="4"/>
  <c r="L44" i="4"/>
  <c r="L25" i="4" s="1"/>
  <c r="L40" i="4"/>
  <c r="L33" i="4"/>
  <c r="L29" i="4"/>
  <c r="L27" i="4"/>
  <c r="L26" i="4"/>
  <c r="L17" i="4"/>
  <c r="L83" i="4" l="1"/>
  <c r="L78" i="4"/>
  <c r="L24" i="4"/>
  <c r="L50" i="4"/>
  <c r="L46" i="4"/>
  <c r="L77" i="4" l="1"/>
  <c r="L20" i="4"/>
  <c r="L15" i="4" l="1"/>
  <c r="L19" i="4"/>
  <c r="L14" i="4" s="1"/>
  <c r="J65" i="4" l="1"/>
  <c r="J51" i="4"/>
  <c r="I69" i="4" l="1"/>
  <c r="H69" i="4"/>
  <c r="G69" i="4"/>
  <c r="F69" i="4"/>
  <c r="E69" i="4"/>
  <c r="J54" i="4"/>
  <c r="I73" i="4"/>
  <c r="J73" i="4"/>
  <c r="K73" i="4"/>
  <c r="M73" i="4"/>
  <c r="H73" i="4"/>
  <c r="D73" i="4" l="1"/>
  <c r="J69" i="4"/>
  <c r="D69" i="4" s="1"/>
  <c r="J53" i="4"/>
  <c r="J49" i="4" s="1"/>
  <c r="J48" i="4" l="1"/>
  <c r="J46" i="4" l="1"/>
  <c r="J79" i="4"/>
  <c r="F89" i="4"/>
  <c r="G89" i="4"/>
  <c r="H89" i="4"/>
  <c r="I89" i="4"/>
  <c r="J89" i="4"/>
  <c r="K89" i="4"/>
  <c r="M89" i="4"/>
  <c r="E89" i="4"/>
  <c r="J22" i="4"/>
  <c r="J52" i="4"/>
  <c r="J50" i="4" s="1"/>
  <c r="D89" i="4" l="1"/>
  <c r="J21" i="4"/>
  <c r="F65" i="4" l="1"/>
  <c r="G65" i="4"/>
  <c r="H65" i="4"/>
  <c r="I65" i="4"/>
  <c r="K65" i="4"/>
  <c r="M65" i="4"/>
  <c r="E65" i="4"/>
  <c r="D65" i="4" l="1"/>
  <c r="I48" i="4" l="1"/>
  <c r="M26" i="4" l="1"/>
  <c r="M27" i="4"/>
  <c r="M29" i="4"/>
  <c r="M33" i="4"/>
  <c r="M40" i="4"/>
  <c r="M44" i="4"/>
  <c r="M25" i="4" s="1"/>
  <c r="M21" i="4"/>
  <c r="M16" i="4" s="1"/>
  <c r="M51" i="4"/>
  <c r="M52" i="4"/>
  <c r="M48" i="4" s="1"/>
  <c r="M53" i="4"/>
  <c r="M54" i="4"/>
  <c r="M58" i="4"/>
  <c r="M62" i="4"/>
  <c r="M84" i="4"/>
  <c r="M87" i="4"/>
  <c r="M86" i="4" s="1"/>
  <c r="M78" i="4" l="1"/>
  <c r="M46" i="4"/>
  <c r="M22" i="4"/>
  <c r="M17" i="4" s="1"/>
  <c r="M20" i="4"/>
  <c r="M19" i="4" s="1"/>
  <c r="M14" i="4" s="1"/>
  <c r="M83" i="4"/>
  <c r="M24" i="4"/>
  <c r="M50" i="4"/>
  <c r="M77" i="4" l="1"/>
  <c r="M15" i="4"/>
  <c r="H79" i="4" l="1"/>
  <c r="D79" i="4" s="1"/>
  <c r="K87" i="4"/>
  <c r="K78" i="4" s="1"/>
  <c r="J87" i="4"/>
  <c r="J86" i="4" s="1"/>
  <c r="I87" i="4"/>
  <c r="I86" i="4" s="1"/>
  <c r="G87" i="4"/>
  <c r="H86" i="4"/>
  <c r="K86" i="4" l="1"/>
  <c r="K20" i="4"/>
  <c r="D87" i="4"/>
  <c r="G86" i="4"/>
  <c r="I53" i="4"/>
  <c r="I49" i="4" s="1"/>
  <c r="K53" i="4"/>
  <c r="I52" i="4"/>
  <c r="I51" i="4"/>
  <c r="H53" i="4"/>
  <c r="H52" i="4"/>
  <c r="H51" i="4"/>
  <c r="F50" i="4"/>
  <c r="G50" i="4"/>
  <c r="E50" i="4"/>
  <c r="D86" i="4" l="1"/>
  <c r="K50" i="4"/>
  <c r="K22" i="4"/>
  <c r="K19" i="4" s="1"/>
  <c r="K14" i="4" s="1"/>
  <c r="K49" i="4"/>
  <c r="K46" i="4" s="1"/>
  <c r="H47" i="4"/>
  <c r="H20" i="4" s="1"/>
  <c r="H15" i="4" s="1"/>
  <c r="D51" i="4"/>
  <c r="H48" i="4"/>
  <c r="H21" i="4" s="1"/>
  <c r="D52" i="4"/>
  <c r="H49" i="4"/>
  <c r="D53" i="4"/>
  <c r="I50" i="4"/>
  <c r="H50" i="4"/>
  <c r="H22" i="4"/>
  <c r="H83" i="4"/>
  <c r="H46" i="4" l="1"/>
  <c r="D50" i="4"/>
  <c r="F62" i="4"/>
  <c r="G62" i="4"/>
  <c r="H62" i="4"/>
  <c r="I62" i="4"/>
  <c r="J62" i="4"/>
  <c r="K62" i="4"/>
  <c r="E62" i="4"/>
  <c r="D62" i="4" l="1"/>
  <c r="H58" i="4"/>
  <c r="F77" i="4"/>
  <c r="H77" i="4"/>
  <c r="K26" i="4"/>
  <c r="J26" i="4"/>
  <c r="I26" i="4"/>
  <c r="H26" i="4"/>
  <c r="G26" i="4"/>
  <c r="G27" i="4"/>
  <c r="E77" i="4" l="1"/>
  <c r="E23" i="4"/>
  <c r="F23" i="4"/>
  <c r="G23" i="4"/>
  <c r="I22" i="4"/>
  <c r="K44" i="4"/>
  <c r="K25" i="4" s="1"/>
  <c r="J44" i="4"/>
  <c r="J25" i="4" s="1"/>
  <c r="I44" i="4"/>
  <c r="I25" i="4" s="1"/>
  <c r="H44" i="4"/>
  <c r="H25" i="4" s="1"/>
  <c r="G44" i="4"/>
  <c r="K40" i="4"/>
  <c r="J40" i="4"/>
  <c r="I40" i="4"/>
  <c r="H40" i="4"/>
  <c r="G40" i="4"/>
  <c r="K33" i="4"/>
  <c r="J33" i="4"/>
  <c r="I33" i="4"/>
  <c r="H33" i="4"/>
  <c r="G33" i="4"/>
  <c r="F33" i="4"/>
  <c r="E33" i="4"/>
  <c r="K29" i="4"/>
  <c r="J29" i="4"/>
  <c r="I29" i="4"/>
  <c r="H29" i="4"/>
  <c r="G29" i="4"/>
  <c r="F29" i="4"/>
  <c r="E29" i="4"/>
  <c r="K27" i="4"/>
  <c r="J27" i="4"/>
  <c r="I27" i="4"/>
  <c r="H27" i="4"/>
  <c r="G22" i="4"/>
  <c r="G17" i="4" s="1"/>
  <c r="F27" i="4"/>
  <c r="E27" i="4"/>
  <c r="G21" i="4"/>
  <c r="F26" i="4"/>
  <c r="E26" i="4"/>
  <c r="F25" i="4"/>
  <c r="D29" i="4" l="1"/>
  <c r="E20" i="4"/>
  <c r="E22" i="4"/>
  <c r="D27" i="4"/>
  <c r="E21" i="4"/>
  <c r="D26" i="4"/>
  <c r="D40" i="4"/>
  <c r="D33" i="4"/>
  <c r="D44" i="4"/>
  <c r="D23" i="4"/>
  <c r="G25" i="4"/>
  <c r="G20" i="4" s="1"/>
  <c r="F21" i="4"/>
  <c r="F20" i="4"/>
  <c r="I24" i="4"/>
  <c r="J24" i="4"/>
  <c r="F24" i="4"/>
  <c r="H24" i="4"/>
  <c r="K24" i="4"/>
  <c r="E24" i="4"/>
  <c r="F22" i="4"/>
  <c r="G16" i="4"/>
  <c r="D22" i="4" l="1"/>
  <c r="D25" i="4"/>
  <c r="G24" i="4"/>
  <c r="D24" i="4" s="1"/>
  <c r="G15" i="4" l="1"/>
  <c r="G14" i="4" s="1"/>
  <c r="G19" i="4"/>
  <c r="I47" i="4"/>
  <c r="G48" i="4"/>
  <c r="G49" i="4"/>
  <c r="I21" i="4" l="1"/>
  <c r="D21" i="4" l="1"/>
  <c r="H19" i="4"/>
  <c r="J84" i="4" l="1"/>
  <c r="I84" i="4"/>
  <c r="I78" i="4" s="1"/>
  <c r="G84" i="4"/>
  <c r="G78" i="4" l="1"/>
  <c r="D84" i="4"/>
  <c r="J78" i="4"/>
  <c r="J77" i="4" s="1"/>
  <c r="I77" i="4"/>
  <c r="I20" i="4"/>
  <c r="K77" i="4"/>
  <c r="G83" i="4"/>
  <c r="I83" i="4"/>
  <c r="J83" i="4"/>
  <c r="H16" i="4"/>
  <c r="J20" i="4" l="1"/>
  <c r="J19" i="4" s="1"/>
  <c r="J14" i="4" s="1"/>
  <c r="D83" i="4"/>
  <c r="G47" i="4"/>
  <c r="D78" i="4"/>
  <c r="I19" i="4"/>
  <c r="D20" i="4"/>
  <c r="G77" i="4"/>
  <c r="D77" i="4" s="1"/>
  <c r="K58" i="4"/>
  <c r="K54" i="4" l="1"/>
  <c r="J58" i="4"/>
  <c r="H17" i="4" l="1"/>
  <c r="H14" i="4" s="1"/>
  <c r="I17" i="4"/>
  <c r="I16" i="4"/>
  <c r="J16" i="4"/>
  <c r="J15" i="4"/>
  <c r="F58" i="4"/>
  <c r="G46" i="4" l="1"/>
  <c r="I46" i="4" l="1"/>
  <c r="G58" i="4"/>
  <c r="F48" i="4" l="1"/>
  <c r="F49" i="4"/>
  <c r="E49" i="4"/>
  <c r="D49" i="4" s="1"/>
  <c r="E48" i="4"/>
  <c r="D48" i="4" s="1"/>
  <c r="F47" i="4"/>
  <c r="E47" i="4"/>
  <c r="E54" i="4"/>
  <c r="F54" i="4"/>
  <c r="G54" i="4"/>
  <c r="H54" i="4"/>
  <c r="I54" i="4"/>
  <c r="D47" i="4" l="1"/>
  <c r="D54" i="4"/>
  <c r="F46" i="4"/>
  <c r="E46" i="4"/>
  <c r="E58" i="4"/>
  <c r="I58" i="4"/>
  <c r="D58" i="4" l="1"/>
  <c r="D46" i="4"/>
  <c r="F18" i="4"/>
  <c r="D18" i="4" s="1"/>
  <c r="K17" i="4"/>
  <c r="J17" i="4"/>
  <c r="K15" i="4" l="1"/>
  <c r="E19" i="4" l="1"/>
  <c r="F19" i="4"/>
  <c r="E15" i="4"/>
  <c r="D19" i="4" l="1"/>
  <c r="F17" i="4"/>
  <c r="F16" i="4"/>
  <c r="E16" i="4"/>
  <c r="E17" i="4"/>
  <c r="F15" i="4"/>
  <c r="D17" i="4" l="1"/>
  <c r="D16" i="4"/>
  <c r="I14" i="4"/>
  <c r="E14" i="4"/>
  <c r="I15" i="4"/>
  <c r="D15" i="4" s="1"/>
  <c r="F14" i="4"/>
  <c r="D14" i="4" l="1"/>
</calcChain>
</file>

<file path=xl/sharedStrings.xml><?xml version="1.0" encoding="utf-8"?>
<sst xmlns="http://schemas.openxmlformats.org/spreadsheetml/2006/main" count="214" uniqueCount="68">
  <si>
    <t>Источник финансирования</t>
  </si>
  <si>
    <t>Общий объем финансирования, руб.</t>
  </si>
  <si>
    <t>Объем финансирования, руб.</t>
  </si>
  <si>
    <t>2018 год</t>
  </si>
  <si>
    <t>2020 год</t>
  </si>
  <si>
    <t>Всего</t>
  </si>
  <si>
    <t>Областной бюджет</t>
  </si>
  <si>
    <t>2019  год</t>
  </si>
  <si>
    <t>2021 год</t>
  </si>
  <si>
    <t>Федеральный бюджет</t>
  </si>
  <si>
    <t xml:space="preserve">Местный бюджет </t>
  </si>
  <si>
    <t>2022 год</t>
  </si>
  <si>
    <t>2023 год</t>
  </si>
  <si>
    <t>2024 год</t>
  </si>
  <si>
    <t xml:space="preserve">        к муниципальной программе города Усолье-Сибирское</t>
  </si>
  <si>
    <t xml:space="preserve">без финансирования </t>
  </si>
  <si>
    <t xml:space="preserve">за счет средств собственников объектов недвижимого имущества и земельных участков, находящихся в собственности (пользовании) юридических лиц и индивидуальных предпринимателей. </t>
  </si>
  <si>
    <t>Целевые средства</t>
  </si>
  <si>
    <t>«Приложение 3</t>
  </si>
  <si>
    <t xml:space="preserve">Комитет по управлению муниципальным имуществом администрации города Усолье-Сибирское     </t>
  </si>
  <si>
    <t>Наименование программы, подпрограммы, основного мероприятия,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</si>
  <si>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</si>
  <si>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>Комитет по городскому хозяйству администрации города Усолье-Сибирское</t>
  </si>
  <si>
    <t xml:space="preserve">Основное мероприятие 1. Мероприятия в рамках реализации национального проекта «Жильё и городская среда»  </t>
  </si>
  <si>
    <t>Отдел по благоустройству и экологии комитета по городскому хозяйству администрации города Усолье-Сибирское</t>
  </si>
  <si>
    <t>к постановлению администрации города Усолье-Сибирское</t>
  </si>
  <si>
    <t>Мероприятие 1.1. Благоустройство дворовых территорий многоквартирных домов (Поддержка программ формирования современной городской среды)</t>
  </si>
  <si>
    <t>Мероприятие 1.2. Благоустройство территорий общего пользования (Поддержка программ формирования современной городской среды)</t>
  </si>
  <si>
    <t>Местный бюджет</t>
  </si>
  <si>
    <t>Мероприятие 2.1. Благоустройство объектов недвижимого имущества (включая объекты незавершенного строительства) и земельных участков, находящихся в собственности (пользовании) юридических лиц и индивидуальных предпринимателей в целях реализации федерального проекта «Формирование комфортной городской среды»</t>
  </si>
  <si>
    <t>Мероприятие 2.2. Мероприятия по проведению работ по образованию земельных участков, на которых расположены многоквартирные дома в целях реализации федерального проекта «Формирование комфортной городской среды»</t>
  </si>
  <si>
    <t xml:space="preserve">Основное мероприятие 2. Мероприятия по благоустройству дворовых территорий многоквартирных домов </t>
  </si>
  <si>
    <t>Мероприятие 2.3. Благоустройство дворовых территорий многоквартирных домов в целях реализации федерального проекта "Формирование комфортной городской среды"</t>
  </si>
  <si>
    <t xml:space="preserve">Основное мероприятие 3. Мероприятия по благоустройству территорий общего пользования </t>
  </si>
  <si>
    <t>Мероприятие 3.1. Разработка проектно-сметной документации на благоустройство общественного пространства вокруг озера «Молодёжное»</t>
  </si>
  <si>
    <t>Мероприятие 1.3. Благоустройство объектов недвижимого имущества (включая объекты незавершенного строительства) и земельных участков, находящихся в собственности (пользовании) юридических лиц и индивидуальных предпринимателей в рамках реализации федерального проекта «Формирование комфортной городской среды»</t>
  </si>
  <si>
    <t>Мероприятие 1.4. Мероприятия по проведению работ по образованию земельных участков, на которых расположены многоквартирные дома в рамках реализации федерального проекта «Формирование комфортной городской среды»</t>
  </si>
  <si>
    <t>Мероприятие 1.5. Мероприятия по реализации проекта создания комфортной городской среды города Усолье-Сибирское – финалиста Всероссийского конкурса лучших проектов создания комфортной городской среды</t>
  </si>
  <si>
    <t>Мероприятие 1.6. Мероприятия по реализации проекта «Вся соль Сибири: «Озеро Молодежное», связывающее поколения» – победителя Всероссийского конкурса лучших проектов создания комфортной городской среды</t>
  </si>
  <si>
    <t>Мероприятие 1.6.2. Разработка раздела «Оценка воздействия на водные биоресурсы и среду их обитания по объекту: озеро «Молодёжное»»</t>
  </si>
  <si>
    <t>-</t>
  </si>
  <si>
    <t>Мероприятие 3.2. Разработка раздела «Оценка воздействия на водные биоресурсы и среду их обитания по объекту: озеро «Молодёжное»»</t>
  </si>
  <si>
    <t>Мероприятие 3.4. Благоустройство территории озера "Молодежное" (в рамках реализации перечня проектов Народных инициатив)</t>
  </si>
  <si>
    <t xml:space="preserve">Мероприятие 3.3. Благоустройство территории озера "Молодёжное" в целях реализации проектов создания комфортной городской среды в малых городах и исторических поселениях  </t>
  </si>
  <si>
    <t>Мероприятие 1.2.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 (озеро Молодежное)</t>
  </si>
  <si>
    <t xml:space="preserve">Благоустройство дворовых территорий многоквартирных домов </t>
  </si>
  <si>
    <t xml:space="preserve">Благоустройство территорий общего пользования </t>
  </si>
  <si>
    <t>Мероприятие 3.5. Благоустройство территории острова "Варничный" (в рамках реализации перечня проектов Народных инициатив)</t>
  </si>
  <si>
    <t>Мероприятие 1.1. Формирование комфортной городской среды, в т.ч.</t>
  </si>
  <si>
    <t xml:space="preserve">Мэр города </t>
  </si>
  <si>
    <t>2025 год</t>
  </si>
  <si>
    <t xml:space="preserve">  </t>
  </si>
  <si>
    <t>М.В. Торопкин</t>
  </si>
  <si>
    <t>Мероприятие 1.3. «Концепция благоустройства ул. Интернациональной «Город из трамвайного окна»
в г. Усолье-Сибирское»</t>
  </si>
  <si>
    <t>Мероприятие 3.6. Благоустройство ул. Интернациональной, в рамках проекта «Город из трамвайного окна» в г. Усолье-Сибирское (Победитель VI Всероссийского конкурса лучших проектов создания комфортной городской среды в категории «Малые города России») (приобретение и установка МАФов и остановочных павильонов)</t>
  </si>
  <si>
    <t>Мероприятие 3.7.
Разработка проектно-сметной документации в рамках проекта "Город из трамвайного окна 2: молекулярное наследие. Концепция благоустройства территории улиц Менделеева и Интернациональная в г. Усолье-Сибирское"</t>
  </si>
  <si>
    <t>Мероприятие 1.4. 
«Город из трамвайного окна 2: молекулярное наследие. Концепция благоустройства территории улиц Менделеева и Интернациональная в г. Усолье-Сибирское»</t>
  </si>
  <si>
    <t>«Формирование современной городской среды» на 2018-2026 годы</t>
  </si>
  <si>
    <t>Ресурсное обеспечение реализации муниципальной программы города Усолье-Сибирское «Формирование современной городской среды» на 2018-2026 годы (далее - Программа)</t>
  </si>
  <si>
    <t>2026 год</t>
  </si>
  <si>
    <t xml:space="preserve">Муниципальная программа города Усолье-Сибирское «Формирование современной городской среды» на 2018-2026 годы </t>
  </si>
  <si>
    <t xml:space="preserve">Подпрограмма «Развитие благоустройства территории города Усолье-Сибирское» на 2018-2026 годы </t>
  </si>
  <si>
    <t>Мероприятие 3.8.
Благоустройство территории с возведением малой архитектурной формы - фонтан, в районе МБКДУ «Дворец культуры»</t>
  </si>
  <si>
    <t>МБКДУ «Дворец культуры»</t>
  </si>
  <si>
    <t>Мероприятие 3.10. Благоустройство территории озера "Молодежное" (установка баскетбольных щитов)</t>
  </si>
  <si>
    <t>Приложение 1</t>
  </si>
  <si>
    <t>Мероприятие 3.9.
Благоустройство ул. Интернациональная, в рамках проекта «Город из трамвайного окна 2: молекулярное наследие» в г. Усолье-Сибирское (Победитель VIII Всероссийского конкурса лучших проектов создания комфортной городской среды в категории «Малые города России») (Благоустройство территории на пересечении улиц Ленина и Менделеева)</t>
  </si>
  <si>
    <t>от 18.06.2024 г. № 1782-па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</si>
</sst>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7"/>
      <name val="Times New Roman"/>
      <family val="1"/>
      <charset val="204"/>
    </font>
    <font>
      <sz val="17"/>
      <name val="Times New Roman"/>
      <family val="1"/>
      <charset val="204"/>
    </font>
    <font>
      <b/>
      <sz val="30"/>
      <name val="Times New Roman"/>
      <family val="1"/>
      <charset val="204"/>
    </font>
    <font>
      <sz val="18"/>
      <name val="Times New Roman"/>
      <family val="1"/>
      <charset val="204"/>
    </font>
    <font>
      <sz val="14"/>
      <name val="Calibri"/>
      <family val="2"/>
      <scheme val="minor"/>
    </font>
    <font>
      <sz val="16"/>
      <name val="Calibri"/>
      <family val="2"/>
      <scheme val="minor"/>
    </font>
    <font>
      <sz val="18"/>
      <name val="Calibri"/>
      <family val="2"/>
      <scheme val="minor"/>
    </font>
    <font>
      <b/>
      <sz val="18"/>
      <name val="Times New Roman"/>
      <family val="1"/>
      <charset val="204"/>
    </font>
    <font>
      <sz val="17"/>
      <name val="Calibri"/>
      <family val="2"/>
      <scheme val="minor"/>
    </font>
    <font>
      <b/>
      <sz val="11"/>
      <name val="Calibri"/>
      <family val="2"/>
      <scheme val="minor"/>
    </font>
    <font>
      <b/>
      <sz val="17"/>
      <name val="Calibri"/>
      <family val="2"/>
      <scheme val="minor"/>
    </font>
    <font>
      <sz val="30"/>
      <name val="Calibri"/>
      <family val="2"/>
      <scheme val="minor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5" fillId="0" borderId="0" xfId="0" applyFont="1"/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6" fillId="0" borderId="0" xfId="0" applyFont="1" applyAlignment="1">
      <alignment vertical="top" wrapText="1"/>
    </xf>
    <xf numFmtId="4" fontId="7" fillId="0" borderId="0" xfId="0" applyNumberFormat="1" applyFont="1" applyAlignment="1">
      <alignment horizontal="right" vertical="center" wrapText="1"/>
    </xf>
    <xf numFmtId="4" fontId="6" fillId="0" borderId="0" xfId="0" applyNumberFormat="1" applyFont="1" applyAlignment="1">
      <alignment vertical="center" wrapText="1"/>
    </xf>
    <xf numFmtId="0" fontId="5" fillId="0" borderId="0" xfId="0" applyFont="1" applyAlignment="1">
      <alignment horizontal="right"/>
    </xf>
    <xf numFmtId="4" fontId="11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right"/>
    </xf>
    <xf numFmtId="0" fontId="12" fillId="0" borderId="0" xfId="0" applyFont="1"/>
    <xf numFmtId="0" fontId="12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13" fillId="0" borderId="0" xfId="0" applyFont="1"/>
    <xf numFmtId="0" fontId="7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14" fillId="0" borderId="0" xfId="0" applyFont="1"/>
    <xf numFmtId="4" fontId="15" fillId="0" borderId="1" xfId="0" applyNumberFormat="1" applyFont="1" applyBorder="1" applyAlignment="1">
      <alignment horizontal="center" vertical="center"/>
    </xf>
    <xf numFmtId="4" fontId="15" fillId="0" borderId="3" xfId="0" applyNumberFormat="1" applyFont="1" applyBorder="1" applyAlignment="1">
      <alignment horizontal="center" vertical="center"/>
    </xf>
    <xf numFmtId="0" fontId="17" fillId="0" borderId="0" xfId="0" applyFont="1"/>
    <xf numFmtId="4" fontId="15" fillId="0" borderId="1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/>
    </xf>
    <xf numFmtId="4" fontId="11" fillId="0" borderId="3" xfId="0" applyNumberFormat="1" applyFont="1" applyBorder="1" applyAlignment="1">
      <alignment horizontal="center" vertical="center" wrapText="1"/>
    </xf>
    <xf numFmtId="4" fontId="11" fillId="0" borderId="3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4" fontId="11" fillId="2" borderId="3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" fontId="6" fillId="0" borderId="0" xfId="0" applyNumberFormat="1" applyFont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right"/>
    </xf>
    <xf numFmtId="0" fontId="15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" fontId="11" fillId="0" borderId="0" xfId="0" applyNumberFormat="1" applyFont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right"/>
    </xf>
    <xf numFmtId="0" fontId="4" fillId="0" borderId="0" xfId="0" applyFont="1"/>
    <xf numFmtId="0" fontId="14" fillId="0" borderId="0" xfId="0" applyFont="1"/>
    <xf numFmtId="0" fontId="14" fillId="0" borderId="0" xfId="0" applyFont="1" applyAlignment="1">
      <alignment horizontal="right"/>
    </xf>
    <xf numFmtId="0" fontId="15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1" xfId="0" applyFont="1" applyBorder="1"/>
    <xf numFmtId="0" fontId="4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19" fillId="0" borderId="0" xfId="0" applyFont="1" applyAlignment="1">
      <alignment vertical="center" wrapText="1"/>
    </xf>
    <xf numFmtId="0" fontId="19" fillId="0" borderId="0" xfId="0" applyFont="1"/>
    <xf numFmtId="0" fontId="7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6"/>
  <sheetViews>
    <sheetView tabSelected="1" zoomScale="50" zoomScaleNormal="50" zoomScaleSheetLayoutView="50" workbookViewId="0">
      <selection activeCell="L8" sqref="L8"/>
    </sheetView>
  </sheetViews>
  <sheetFormatPr defaultColWidth="9.109375" defaultRowHeight="14.4" outlineLevelRow="1" x14ac:dyDescent="0.3"/>
  <cols>
    <col min="1" max="1" width="46.109375" style="9" customWidth="1"/>
    <col min="2" max="2" width="31.44140625" style="9" customWidth="1"/>
    <col min="3" max="3" width="28.109375" style="9" customWidth="1"/>
    <col min="4" max="4" width="28.33203125" style="10" customWidth="1"/>
    <col min="5" max="5" width="24.88671875" style="10" customWidth="1"/>
    <col min="6" max="7" width="25.33203125" style="10" customWidth="1"/>
    <col min="8" max="8" width="25" style="9" customWidth="1"/>
    <col min="9" max="9" width="25.6640625" style="9" customWidth="1"/>
    <col min="10" max="10" width="25.44140625" style="9" customWidth="1"/>
    <col min="11" max="12" width="26.33203125" style="9" customWidth="1"/>
    <col min="13" max="13" width="25.44140625" style="9" customWidth="1"/>
    <col min="14" max="14" width="7.6640625" style="9" customWidth="1"/>
    <col min="15" max="16384" width="9.109375" style="9"/>
  </cols>
  <sheetData>
    <row r="1" spans="1:13" ht="28.5" customHeight="1" x14ac:dyDescent="0.4">
      <c r="A1" s="11"/>
      <c r="B1" s="11"/>
      <c r="C1" s="11"/>
      <c r="D1" s="12"/>
      <c r="E1" s="12"/>
      <c r="F1" s="13"/>
      <c r="G1" s="13"/>
      <c r="H1" s="73" t="s">
        <v>65</v>
      </c>
      <c r="I1" s="73"/>
      <c r="J1" s="73"/>
      <c r="K1" s="73"/>
      <c r="L1" s="73"/>
      <c r="M1" s="74"/>
    </row>
    <row r="2" spans="1:13" ht="33" customHeight="1" x14ac:dyDescent="0.4">
      <c r="A2" s="11"/>
      <c r="B2" s="11"/>
      <c r="C2" s="11"/>
      <c r="D2" s="12"/>
      <c r="E2" s="12"/>
      <c r="F2" s="13"/>
      <c r="G2" s="13"/>
      <c r="H2" s="73" t="s">
        <v>25</v>
      </c>
      <c r="I2" s="73"/>
      <c r="J2" s="73"/>
      <c r="K2" s="73"/>
      <c r="L2" s="73"/>
      <c r="M2" s="74"/>
    </row>
    <row r="3" spans="1:13" ht="30.75" customHeight="1" x14ac:dyDescent="0.4">
      <c r="A3" s="11"/>
      <c r="B3" s="11"/>
      <c r="C3" s="11"/>
      <c r="D3" s="12"/>
      <c r="E3" s="12"/>
      <c r="F3" s="13"/>
      <c r="G3" s="13"/>
      <c r="H3" s="73" t="s">
        <v>67</v>
      </c>
      <c r="I3" s="73"/>
      <c r="J3" s="73"/>
      <c r="K3" s="73"/>
      <c r="L3" s="73"/>
      <c r="M3" s="74"/>
    </row>
    <row r="4" spans="1:13" ht="28.5" customHeight="1" x14ac:dyDescent="0.4">
      <c r="A4" s="11"/>
      <c r="B4" s="11"/>
      <c r="C4" s="11"/>
      <c r="D4" s="12"/>
      <c r="E4" s="12"/>
      <c r="F4" s="13"/>
      <c r="G4" s="13"/>
      <c r="H4" s="14"/>
      <c r="I4" s="15"/>
      <c r="J4" s="13"/>
      <c r="K4" s="13"/>
      <c r="L4" s="13"/>
    </row>
    <row r="5" spans="1:13" ht="26.25" customHeight="1" outlineLevel="1" x14ac:dyDescent="0.45">
      <c r="A5" s="11"/>
      <c r="B5" s="11"/>
      <c r="C5" s="11"/>
      <c r="D5" s="12"/>
      <c r="E5" s="12"/>
      <c r="F5" s="43"/>
      <c r="G5" s="43"/>
      <c r="H5" s="73" t="s">
        <v>18</v>
      </c>
      <c r="I5" s="73"/>
      <c r="J5" s="75"/>
      <c r="K5" s="75"/>
      <c r="L5" s="75"/>
      <c r="M5" s="74"/>
    </row>
    <row r="6" spans="1:13" ht="30.75" customHeight="1" outlineLevel="1" x14ac:dyDescent="0.45">
      <c r="A6" s="11"/>
      <c r="B6" s="11"/>
      <c r="C6" s="11"/>
      <c r="D6" s="12"/>
      <c r="E6" s="12"/>
      <c r="F6" s="43"/>
      <c r="G6" s="73" t="s">
        <v>14</v>
      </c>
      <c r="H6" s="76"/>
      <c r="I6" s="76"/>
      <c r="J6" s="76"/>
      <c r="K6" s="76"/>
      <c r="L6" s="76"/>
      <c r="M6" s="74"/>
    </row>
    <row r="7" spans="1:13" ht="26.25" customHeight="1" outlineLevel="1" x14ac:dyDescent="0.45">
      <c r="A7" s="11"/>
      <c r="B7" s="11"/>
      <c r="C7" s="11"/>
      <c r="D7" s="12"/>
      <c r="E7" s="12"/>
      <c r="F7" s="73" t="s">
        <v>57</v>
      </c>
      <c r="G7" s="76"/>
      <c r="H7" s="76"/>
      <c r="I7" s="76"/>
      <c r="J7" s="75"/>
      <c r="K7" s="75"/>
      <c r="L7" s="75"/>
      <c r="M7" s="74"/>
    </row>
    <row r="8" spans="1:13" ht="23.4" outlineLevel="1" x14ac:dyDescent="0.45">
      <c r="A8" s="11"/>
      <c r="B8" s="11"/>
      <c r="C8" s="11"/>
      <c r="D8" s="12"/>
      <c r="E8" s="12"/>
      <c r="F8" s="43"/>
      <c r="G8" s="43"/>
      <c r="H8" s="43"/>
      <c r="I8" s="16"/>
      <c r="J8" s="17"/>
      <c r="K8" s="17"/>
      <c r="L8" s="17"/>
    </row>
    <row r="9" spans="1:13" ht="48.75" customHeight="1" x14ac:dyDescent="0.45">
      <c r="A9" s="77" t="s">
        <v>58</v>
      </c>
      <c r="B9" s="77"/>
      <c r="C9" s="77"/>
      <c r="D9" s="77"/>
      <c r="E9" s="77"/>
      <c r="F9" s="77"/>
      <c r="G9" s="77"/>
      <c r="H9" s="77"/>
      <c r="I9" s="77"/>
      <c r="J9" s="75"/>
      <c r="K9" s="74"/>
      <c r="L9" s="74"/>
      <c r="M9" s="74"/>
    </row>
    <row r="10" spans="1:13" ht="23.4" x14ac:dyDescent="0.45">
      <c r="A10" s="17"/>
      <c r="B10" s="17"/>
      <c r="C10" s="17"/>
      <c r="D10" s="43"/>
      <c r="E10" s="43"/>
      <c r="F10" s="43"/>
      <c r="G10" s="16"/>
      <c r="H10" s="17"/>
      <c r="I10" s="17"/>
      <c r="J10" s="17"/>
      <c r="K10" s="17"/>
      <c r="L10" s="17"/>
    </row>
    <row r="11" spans="1:13" ht="42" customHeight="1" x14ac:dyDescent="0.45">
      <c r="A11" s="69" t="s">
        <v>20</v>
      </c>
      <c r="B11" s="69" t="s">
        <v>21</v>
      </c>
      <c r="C11" s="69" t="s">
        <v>0</v>
      </c>
      <c r="D11" s="81" t="s">
        <v>1</v>
      </c>
      <c r="E11" s="78" t="s">
        <v>2</v>
      </c>
      <c r="F11" s="78"/>
      <c r="G11" s="78"/>
      <c r="H11" s="78"/>
      <c r="I11" s="78"/>
      <c r="J11" s="79"/>
      <c r="K11" s="79"/>
      <c r="L11" s="79"/>
      <c r="M11" s="80"/>
    </row>
    <row r="12" spans="1:13" ht="179.25" customHeight="1" x14ac:dyDescent="0.3">
      <c r="A12" s="69"/>
      <c r="B12" s="69"/>
      <c r="C12" s="69"/>
      <c r="D12" s="81"/>
      <c r="E12" s="44" t="s">
        <v>3</v>
      </c>
      <c r="F12" s="44" t="s">
        <v>7</v>
      </c>
      <c r="G12" s="44" t="s">
        <v>4</v>
      </c>
      <c r="H12" s="44" t="s">
        <v>8</v>
      </c>
      <c r="I12" s="44" t="s">
        <v>11</v>
      </c>
      <c r="J12" s="44" t="s">
        <v>12</v>
      </c>
      <c r="K12" s="44" t="s">
        <v>13</v>
      </c>
      <c r="L12" s="44" t="s">
        <v>50</v>
      </c>
      <c r="M12" s="44" t="s">
        <v>59</v>
      </c>
    </row>
    <row r="13" spans="1:13" s="33" customFormat="1" ht="26.25" customHeight="1" x14ac:dyDescent="0.3">
      <c r="A13" s="32">
        <v>1</v>
      </c>
      <c r="B13" s="32">
        <v>2</v>
      </c>
      <c r="C13" s="32">
        <v>3</v>
      </c>
      <c r="D13" s="32">
        <v>4</v>
      </c>
      <c r="E13" s="32">
        <v>5</v>
      </c>
      <c r="F13" s="32">
        <v>6</v>
      </c>
      <c r="G13" s="32">
        <v>7</v>
      </c>
      <c r="H13" s="32">
        <v>8</v>
      </c>
      <c r="I13" s="32">
        <v>9</v>
      </c>
      <c r="J13" s="32">
        <v>10</v>
      </c>
      <c r="K13" s="32">
        <v>11</v>
      </c>
      <c r="L13" s="32">
        <v>12</v>
      </c>
      <c r="M13" s="32">
        <v>13</v>
      </c>
    </row>
    <row r="14" spans="1:13" ht="50.1" customHeight="1" x14ac:dyDescent="0.3">
      <c r="A14" s="52" t="s">
        <v>60</v>
      </c>
      <c r="B14" s="52" t="s">
        <v>22</v>
      </c>
      <c r="C14" s="42" t="s">
        <v>5</v>
      </c>
      <c r="D14" s="18">
        <f>SUM(E14:M14)</f>
        <v>780888073.17000008</v>
      </c>
      <c r="E14" s="18">
        <f>E19</f>
        <v>43902538.939999998</v>
      </c>
      <c r="F14" s="18">
        <f t="shared" ref="F14:I14" si="0">F19</f>
        <v>64045216.059999995</v>
      </c>
      <c r="G14" s="18">
        <f>G15+G16+G17+G18</f>
        <v>86901811.420000002</v>
      </c>
      <c r="H14" s="18">
        <f>H15+H16+H17+H18</f>
        <v>154794627.56</v>
      </c>
      <c r="I14" s="19">
        <f t="shared" si="0"/>
        <v>41240531.560000002</v>
      </c>
      <c r="J14" s="19">
        <f>J19</f>
        <v>166036196.05000001</v>
      </c>
      <c r="K14" s="18">
        <f>K19</f>
        <v>221967151.57999998</v>
      </c>
      <c r="L14" s="18">
        <f t="shared" ref="L14:M14" si="1">L19</f>
        <v>1000000</v>
      </c>
      <c r="M14" s="18">
        <f t="shared" si="1"/>
        <v>1000000</v>
      </c>
    </row>
    <row r="15" spans="1:13" ht="50.1" customHeight="1" x14ac:dyDescent="0.3">
      <c r="A15" s="53"/>
      <c r="B15" s="53"/>
      <c r="C15" s="42" t="s">
        <v>10</v>
      </c>
      <c r="D15" s="18">
        <f t="shared" ref="D15:D18" si="2">SUM(E15:M15)</f>
        <v>85430435.389999986</v>
      </c>
      <c r="E15" s="18">
        <f>E20</f>
        <v>1336011.72</v>
      </c>
      <c r="F15" s="18">
        <f t="shared" ref="F15:I15" si="3">F20</f>
        <v>4951546.1900000004</v>
      </c>
      <c r="G15" s="18">
        <f>G20</f>
        <v>1964946.37</v>
      </c>
      <c r="H15" s="18">
        <f>H20</f>
        <v>8879557.4699999988</v>
      </c>
      <c r="I15" s="19">
        <f t="shared" si="3"/>
        <v>1407131.56</v>
      </c>
      <c r="J15" s="19">
        <f>J20</f>
        <v>22035490.32</v>
      </c>
      <c r="K15" s="18">
        <f t="shared" ref="K15:M15" si="4">K20</f>
        <v>42855751.759999998</v>
      </c>
      <c r="L15" s="18">
        <f t="shared" ref="L15" si="5">L20</f>
        <v>1000000</v>
      </c>
      <c r="M15" s="18">
        <f t="shared" si="4"/>
        <v>1000000</v>
      </c>
    </row>
    <row r="16" spans="1:13" ht="50.1" customHeight="1" x14ac:dyDescent="0.3">
      <c r="A16" s="53"/>
      <c r="B16" s="53"/>
      <c r="C16" s="42" t="s">
        <v>6</v>
      </c>
      <c r="D16" s="18">
        <f t="shared" si="2"/>
        <v>143480939.74000001</v>
      </c>
      <c r="E16" s="18">
        <f t="shared" ref="E16:J17" si="6">E21</f>
        <v>12023605.469999999</v>
      </c>
      <c r="F16" s="18">
        <f t="shared" si="6"/>
        <v>10194383.220000001</v>
      </c>
      <c r="G16" s="18">
        <f>G21</f>
        <v>16275463.82</v>
      </c>
      <c r="H16" s="18">
        <f t="shared" ref="G16:H17" si="7">H21</f>
        <v>30652664.109999999</v>
      </c>
      <c r="I16" s="18">
        <f t="shared" si="6"/>
        <v>8092062.3700000001</v>
      </c>
      <c r="J16" s="18">
        <f t="shared" si="6"/>
        <v>18157043.59</v>
      </c>
      <c r="K16" s="18">
        <f>K21</f>
        <v>48085717.160000004</v>
      </c>
      <c r="L16" s="18">
        <f t="shared" ref="L16:M16" si="8">L21</f>
        <v>0</v>
      </c>
      <c r="M16" s="18">
        <f t="shared" si="8"/>
        <v>0</v>
      </c>
    </row>
    <row r="17" spans="1:13" ht="50.1" customHeight="1" x14ac:dyDescent="0.3">
      <c r="A17" s="53"/>
      <c r="B17" s="53"/>
      <c r="C17" s="42" t="s">
        <v>9</v>
      </c>
      <c r="D17" s="18">
        <f t="shared" si="2"/>
        <v>549591976.13999999</v>
      </c>
      <c r="E17" s="18">
        <f t="shared" si="6"/>
        <v>30542921.75</v>
      </c>
      <c r="F17" s="18">
        <f t="shared" si="6"/>
        <v>46514564.75</v>
      </c>
      <c r="G17" s="18">
        <f t="shared" si="7"/>
        <v>68661401.230000004</v>
      </c>
      <c r="H17" s="18">
        <f t="shared" si="7"/>
        <v>115262405.98</v>
      </c>
      <c r="I17" s="19">
        <f>I22</f>
        <v>31741337.629999999</v>
      </c>
      <c r="J17" s="19">
        <f t="shared" ref="J17:K17" si="9">J22</f>
        <v>125843662.14</v>
      </c>
      <c r="K17" s="18">
        <f t="shared" si="9"/>
        <v>131025682.66</v>
      </c>
      <c r="L17" s="18">
        <f t="shared" ref="L17:M17" si="10">L22</f>
        <v>0</v>
      </c>
      <c r="M17" s="18">
        <f t="shared" si="10"/>
        <v>0</v>
      </c>
    </row>
    <row r="18" spans="1:13" ht="50.1" customHeight="1" x14ac:dyDescent="0.3">
      <c r="A18" s="54"/>
      <c r="B18" s="54"/>
      <c r="C18" s="42" t="s">
        <v>17</v>
      </c>
      <c r="D18" s="18">
        <f t="shared" si="2"/>
        <v>2384721.9</v>
      </c>
      <c r="E18" s="18">
        <v>0</v>
      </c>
      <c r="F18" s="18">
        <f>F23</f>
        <v>2384721.9</v>
      </c>
      <c r="G18" s="18">
        <v>0</v>
      </c>
      <c r="H18" s="18">
        <v>0</v>
      </c>
      <c r="I18" s="19">
        <v>0</v>
      </c>
      <c r="J18" s="19">
        <v>0</v>
      </c>
      <c r="K18" s="18">
        <v>0</v>
      </c>
      <c r="L18" s="18">
        <v>0</v>
      </c>
      <c r="M18" s="18">
        <v>0</v>
      </c>
    </row>
    <row r="19" spans="1:13" s="20" customFormat="1" ht="42" customHeight="1" x14ac:dyDescent="0.3">
      <c r="A19" s="52" t="s">
        <v>61</v>
      </c>
      <c r="B19" s="52" t="s">
        <v>24</v>
      </c>
      <c r="C19" s="42" t="s">
        <v>5</v>
      </c>
      <c r="D19" s="18">
        <f>SUM(E19:M19)</f>
        <v>780888073.17000008</v>
      </c>
      <c r="E19" s="18">
        <f>SUM(E20:E23)</f>
        <v>43902538.939999998</v>
      </c>
      <c r="F19" s="18">
        <f t="shared" ref="F19" si="11">SUM(F20:F23)</f>
        <v>64045216.059999995</v>
      </c>
      <c r="G19" s="18">
        <f>SUM(G20:G23)</f>
        <v>86901811.420000002</v>
      </c>
      <c r="H19" s="18">
        <f>SUM(H20:H23)</f>
        <v>154794627.56</v>
      </c>
      <c r="I19" s="19">
        <f>SUM(I20:I23)</f>
        <v>41240531.560000002</v>
      </c>
      <c r="J19" s="19">
        <f>SUM(J20:J23)</f>
        <v>166036196.05000001</v>
      </c>
      <c r="K19" s="18">
        <f>SUM(K20:K23)</f>
        <v>221967151.57999998</v>
      </c>
      <c r="L19" s="18">
        <f t="shared" ref="L19:M19" si="12">SUM(L20:L23)</f>
        <v>1000000</v>
      </c>
      <c r="M19" s="18">
        <f t="shared" si="12"/>
        <v>1000000</v>
      </c>
    </row>
    <row r="20" spans="1:13" s="20" customFormat="1" ht="42" customHeight="1" x14ac:dyDescent="0.3">
      <c r="A20" s="53"/>
      <c r="B20" s="53"/>
      <c r="C20" s="42" t="s">
        <v>10</v>
      </c>
      <c r="D20" s="18">
        <f t="shared" ref="D20:D23" si="13">SUM(E20:M20)</f>
        <v>85430435.389999986</v>
      </c>
      <c r="E20" s="18">
        <f t="shared" ref="E20:F20" si="14">E25</f>
        <v>1336011.72</v>
      </c>
      <c r="F20" s="18">
        <f t="shared" si="14"/>
        <v>4951546.1900000004</v>
      </c>
      <c r="G20" s="18">
        <f>G25</f>
        <v>1964946.37</v>
      </c>
      <c r="H20" s="18">
        <f t="shared" ref="H20:M20" si="15">H47+H73+H78</f>
        <v>8879557.4699999988</v>
      </c>
      <c r="I20" s="18">
        <f t="shared" si="15"/>
        <v>1407131.56</v>
      </c>
      <c r="J20" s="18">
        <f t="shared" si="15"/>
        <v>22035490.32</v>
      </c>
      <c r="K20" s="18">
        <f>K47+K73+K78</f>
        <v>42855751.759999998</v>
      </c>
      <c r="L20" s="18">
        <f t="shared" si="15"/>
        <v>1000000</v>
      </c>
      <c r="M20" s="18">
        <f t="shared" si="15"/>
        <v>1000000</v>
      </c>
    </row>
    <row r="21" spans="1:13" s="20" customFormat="1" ht="46.5" customHeight="1" x14ac:dyDescent="0.3">
      <c r="A21" s="53"/>
      <c r="B21" s="53"/>
      <c r="C21" s="42" t="s">
        <v>6</v>
      </c>
      <c r="D21" s="18">
        <f t="shared" si="13"/>
        <v>143480939.74000001</v>
      </c>
      <c r="E21" s="18">
        <f t="shared" ref="E21:F21" si="16">E26</f>
        <v>12023605.469999999</v>
      </c>
      <c r="F21" s="18">
        <f t="shared" si="16"/>
        <v>10194383.220000001</v>
      </c>
      <c r="G21" s="18">
        <f>G26</f>
        <v>16275463.82</v>
      </c>
      <c r="H21" s="18">
        <f>H48+H79</f>
        <v>30652664.109999999</v>
      </c>
      <c r="I21" s="18">
        <f t="shared" ref="I21" si="17">I48</f>
        <v>8092062.3700000001</v>
      </c>
      <c r="J21" s="18">
        <f>J48+J79</f>
        <v>18157043.59</v>
      </c>
      <c r="K21" s="18">
        <f>K48+K79</f>
        <v>48085717.160000004</v>
      </c>
      <c r="L21" s="18">
        <f t="shared" ref="L21:M21" si="18">L48</f>
        <v>0</v>
      </c>
      <c r="M21" s="18">
        <f t="shared" si="18"/>
        <v>0</v>
      </c>
    </row>
    <row r="22" spans="1:13" s="20" customFormat="1" ht="49.5" customHeight="1" x14ac:dyDescent="0.3">
      <c r="A22" s="53"/>
      <c r="B22" s="53"/>
      <c r="C22" s="42" t="s">
        <v>9</v>
      </c>
      <c r="D22" s="18">
        <f t="shared" si="13"/>
        <v>549591976.13999999</v>
      </c>
      <c r="E22" s="18">
        <f t="shared" ref="E22:F22" si="19">E27</f>
        <v>30542921.75</v>
      </c>
      <c r="F22" s="18">
        <f t="shared" si="19"/>
        <v>46514564.75</v>
      </c>
      <c r="G22" s="18">
        <f>G27</f>
        <v>68661401.230000004</v>
      </c>
      <c r="H22" s="18">
        <f>H49</f>
        <v>115262405.98</v>
      </c>
      <c r="I22" s="18">
        <f>I57+I61</f>
        <v>31741337.629999999</v>
      </c>
      <c r="J22" s="18">
        <f>J57+J61+J68</f>
        <v>125843662.14</v>
      </c>
      <c r="K22" s="18">
        <f>K53+K64+K68+K72</f>
        <v>131025682.66</v>
      </c>
      <c r="L22" s="18">
        <f t="shared" ref="L22:M22" si="20">L53+L64+L68+L72</f>
        <v>0</v>
      </c>
      <c r="M22" s="18">
        <f t="shared" si="20"/>
        <v>0</v>
      </c>
    </row>
    <row r="23" spans="1:13" s="20" customFormat="1" ht="49.5" customHeight="1" x14ac:dyDescent="0.3">
      <c r="A23" s="54"/>
      <c r="B23" s="54"/>
      <c r="C23" s="42" t="s">
        <v>17</v>
      </c>
      <c r="D23" s="18">
        <f t="shared" si="13"/>
        <v>2384721.9</v>
      </c>
      <c r="E23" s="18">
        <f t="shared" ref="E23:F23" si="21">E28</f>
        <v>0</v>
      </c>
      <c r="F23" s="18">
        <f t="shared" si="21"/>
        <v>2384721.9</v>
      </c>
      <c r="G23" s="18">
        <f>G28</f>
        <v>0</v>
      </c>
      <c r="H23" s="18">
        <v>0</v>
      </c>
      <c r="I23" s="19">
        <v>0</v>
      </c>
      <c r="J23" s="19">
        <v>0</v>
      </c>
      <c r="K23" s="18">
        <v>0</v>
      </c>
      <c r="L23" s="18">
        <v>0</v>
      </c>
      <c r="M23" s="18">
        <v>0</v>
      </c>
    </row>
    <row r="24" spans="1:13" s="20" customFormat="1" ht="45.75" customHeight="1" x14ac:dyDescent="0.3">
      <c r="A24" s="52" t="s">
        <v>23</v>
      </c>
      <c r="B24" s="59" t="s">
        <v>24</v>
      </c>
      <c r="C24" s="42" t="s">
        <v>5</v>
      </c>
      <c r="D24" s="18">
        <f>SUM(E24:M24)</f>
        <v>194849566.42000002</v>
      </c>
      <c r="E24" s="21">
        <f>SUM(E25:E28)</f>
        <v>43902538.939999998</v>
      </c>
      <c r="F24" s="21">
        <f>SUM(F25:F28)</f>
        <v>64045216.059999995</v>
      </c>
      <c r="G24" s="21">
        <f>SUM(G25:G27)</f>
        <v>86901811.420000002</v>
      </c>
      <c r="H24" s="21">
        <f>SUM(H25:H27)</f>
        <v>0</v>
      </c>
      <c r="I24" s="21">
        <f>SUM(I25:I27)</f>
        <v>0</v>
      </c>
      <c r="J24" s="21">
        <f t="shared" ref="J24:K24" si="22">SUM(J25:J27)</f>
        <v>0</v>
      </c>
      <c r="K24" s="21">
        <f t="shared" si="22"/>
        <v>0</v>
      </c>
      <c r="L24" s="21">
        <f t="shared" ref="L24:M24" si="23">SUM(L25:L27)</f>
        <v>0</v>
      </c>
      <c r="M24" s="21">
        <f t="shared" si="23"/>
        <v>0</v>
      </c>
    </row>
    <row r="25" spans="1:13" s="20" customFormat="1" ht="45.75" customHeight="1" x14ac:dyDescent="0.3">
      <c r="A25" s="53"/>
      <c r="B25" s="60"/>
      <c r="C25" s="42" t="s">
        <v>10</v>
      </c>
      <c r="D25" s="18">
        <f t="shared" ref="D25:D28" si="24">SUM(E25:M25)</f>
        <v>8252504.2800000003</v>
      </c>
      <c r="E25" s="21">
        <f>E30+E34</f>
        <v>1336011.72</v>
      </c>
      <c r="F25" s="21">
        <f t="shared" ref="F25:F27" si="25">F30+F34</f>
        <v>4951546.1900000004</v>
      </c>
      <c r="G25" s="21">
        <f>G30+G34+G41+G44</f>
        <v>1964946.37</v>
      </c>
      <c r="H25" s="21">
        <f t="shared" ref="H25:M25" si="26">H30+H34+H41+H44</f>
        <v>0</v>
      </c>
      <c r="I25" s="21">
        <f t="shared" si="26"/>
        <v>0</v>
      </c>
      <c r="J25" s="21">
        <f t="shared" si="26"/>
        <v>0</v>
      </c>
      <c r="K25" s="21">
        <f>K30+K34+K41+K44</f>
        <v>0</v>
      </c>
      <c r="L25" s="21">
        <f t="shared" si="26"/>
        <v>0</v>
      </c>
      <c r="M25" s="21">
        <f t="shared" si="26"/>
        <v>0</v>
      </c>
    </row>
    <row r="26" spans="1:13" s="20" customFormat="1" ht="45.75" customHeight="1" x14ac:dyDescent="0.3">
      <c r="A26" s="53"/>
      <c r="B26" s="60"/>
      <c r="C26" s="42" t="s">
        <v>6</v>
      </c>
      <c r="D26" s="18">
        <f t="shared" si="24"/>
        <v>38493452.509999998</v>
      </c>
      <c r="E26" s="21">
        <f>E31+E35</f>
        <v>12023605.469999999</v>
      </c>
      <c r="F26" s="21">
        <f t="shared" si="25"/>
        <v>10194383.220000001</v>
      </c>
      <c r="G26" s="21">
        <f t="shared" ref="G26:M26" si="27">G31+G35+G42</f>
        <v>16275463.82</v>
      </c>
      <c r="H26" s="21">
        <f t="shared" si="27"/>
        <v>0</v>
      </c>
      <c r="I26" s="21">
        <f t="shared" si="27"/>
        <v>0</v>
      </c>
      <c r="J26" s="21">
        <f t="shared" si="27"/>
        <v>0</v>
      </c>
      <c r="K26" s="21">
        <f t="shared" si="27"/>
        <v>0</v>
      </c>
      <c r="L26" s="21">
        <f t="shared" ref="L26" si="28">L31+L35+L42</f>
        <v>0</v>
      </c>
      <c r="M26" s="21">
        <f t="shared" si="27"/>
        <v>0</v>
      </c>
    </row>
    <row r="27" spans="1:13" s="20" customFormat="1" ht="45.75" customHeight="1" x14ac:dyDescent="0.3">
      <c r="A27" s="53"/>
      <c r="B27" s="60"/>
      <c r="C27" s="42" t="s">
        <v>9</v>
      </c>
      <c r="D27" s="18">
        <f t="shared" si="24"/>
        <v>145718887.73000002</v>
      </c>
      <c r="E27" s="21">
        <f>E32+E36</f>
        <v>30542921.75</v>
      </c>
      <c r="F27" s="21">
        <f t="shared" si="25"/>
        <v>46514564.75</v>
      </c>
      <c r="G27" s="21">
        <f>G32+G36+G43</f>
        <v>68661401.230000004</v>
      </c>
      <c r="H27" s="21">
        <f>H32+H36+H43</f>
        <v>0</v>
      </c>
      <c r="I27" s="21">
        <f t="shared" ref="I27:K27" si="29">I32+I36+I43</f>
        <v>0</v>
      </c>
      <c r="J27" s="21">
        <f t="shared" si="29"/>
        <v>0</v>
      </c>
      <c r="K27" s="21">
        <f t="shared" si="29"/>
        <v>0</v>
      </c>
      <c r="L27" s="21">
        <f t="shared" ref="L27:M27" si="30">L32+L36+L43</f>
        <v>0</v>
      </c>
      <c r="M27" s="21">
        <f t="shared" si="30"/>
        <v>0</v>
      </c>
    </row>
    <row r="28" spans="1:13" s="20" customFormat="1" ht="45.75" customHeight="1" x14ac:dyDescent="0.3">
      <c r="A28" s="70"/>
      <c r="B28" s="61"/>
      <c r="C28" s="42" t="s">
        <v>17</v>
      </c>
      <c r="D28" s="18">
        <f t="shared" si="24"/>
        <v>2384721.9</v>
      </c>
      <c r="E28" s="18">
        <v>0</v>
      </c>
      <c r="F28" s="18">
        <v>2384721.9</v>
      </c>
      <c r="G28" s="18">
        <v>0</v>
      </c>
      <c r="H28" s="18">
        <v>0</v>
      </c>
      <c r="I28" s="19">
        <v>0</v>
      </c>
      <c r="J28" s="19">
        <v>0</v>
      </c>
      <c r="K28" s="18">
        <v>0</v>
      </c>
      <c r="L28" s="18">
        <v>0</v>
      </c>
      <c r="M28" s="18">
        <v>0</v>
      </c>
    </row>
    <row r="29" spans="1:13" ht="45.75" customHeight="1" x14ac:dyDescent="0.3">
      <c r="A29" s="62" t="s">
        <v>26</v>
      </c>
      <c r="B29" s="62" t="s">
        <v>24</v>
      </c>
      <c r="C29" s="39" t="s">
        <v>5</v>
      </c>
      <c r="D29" s="22">
        <f>SUM(E29:M29)</f>
        <v>93517766.700000003</v>
      </c>
      <c r="E29" s="8">
        <f>SUM(E30:E32)</f>
        <v>25995670.82</v>
      </c>
      <c r="F29" s="8">
        <f t="shared" ref="F29:H29" si="31">SUM(F30:F32)</f>
        <v>39817981.609999999</v>
      </c>
      <c r="G29" s="8">
        <f t="shared" si="31"/>
        <v>27704114.27</v>
      </c>
      <c r="H29" s="8">
        <f t="shared" si="31"/>
        <v>0</v>
      </c>
      <c r="I29" s="23">
        <f>SUM(I30:I32)</f>
        <v>0</v>
      </c>
      <c r="J29" s="23">
        <f t="shared" ref="J29:K29" si="32">SUM(J30:J32)</f>
        <v>0</v>
      </c>
      <c r="K29" s="8">
        <f t="shared" si="32"/>
        <v>0</v>
      </c>
      <c r="L29" s="8">
        <f t="shared" ref="L29:M29" si="33">SUM(L30:L32)</f>
        <v>0</v>
      </c>
      <c r="M29" s="8">
        <f t="shared" si="33"/>
        <v>0</v>
      </c>
    </row>
    <row r="30" spans="1:13" ht="45.75" customHeight="1" x14ac:dyDescent="0.3">
      <c r="A30" s="62"/>
      <c r="B30" s="62"/>
      <c r="C30" s="39" t="s">
        <v>10</v>
      </c>
      <c r="D30" s="22">
        <f t="shared" ref="D30:D37" si="34">SUM(E30:M30)</f>
        <v>4546046</v>
      </c>
      <c r="E30" s="8">
        <v>791082.23</v>
      </c>
      <c r="F30" s="8">
        <v>3150564.1</v>
      </c>
      <c r="G30" s="8">
        <v>604399.67000000004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</row>
    <row r="31" spans="1:13" ht="45.75" customHeight="1" x14ac:dyDescent="0.3">
      <c r="A31" s="62"/>
      <c r="B31" s="62"/>
      <c r="C31" s="39" t="s">
        <v>6</v>
      </c>
      <c r="D31" s="22">
        <f t="shared" si="34"/>
        <v>18858255.43</v>
      </c>
      <c r="E31" s="8">
        <v>7119444.0499999998</v>
      </c>
      <c r="F31" s="8">
        <v>6591582.4400000004</v>
      </c>
      <c r="G31" s="8">
        <v>5147228.9400000004</v>
      </c>
      <c r="H31" s="8">
        <v>0</v>
      </c>
      <c r="I31" s="23">
        <v>0</v>
      </c>
      <c r="J31" s="23">
        <v>0</v>
      </c>
      <c r="K31" s="8">
        <v>0</v>
      </c>
      <c r="L31" s="8">
        <v>0</v>
      </c>
      <c r="M31" s="8">
        <v>0</v>
      </c>
    </row>
    <row r="32" spans="1:13" ht="45.75" customHeight="1" x14ac:dyDescent="0.3">
      <c r="A32" s="62"/>
      <c r="B32" s="62"/>
      <c r="C32" s="39" t="s">
        <v>9</v>
      </c>
      <c r="D32" s="22">
        <f t="shared" si="34"/>
        <v>70113465.269999996</v>
      </c>
      <c r="E32" s="22">
        <v>18085144.539999999</v>
      </c>
      <c r="F32" s="22">
        <v>30075835.07</v>
      </c>
      <c r="G32" s="22">
        <v>21952485.66</v>
      </c>
      <c r="H32" s="22">
        <v>0</v>
      </c>
      <c r="I32" s="24">
        <v>0</v>
      </c>
      <c r="J32" s="24">
        <v>0</v>
      </c>
      <c r="K32" s="22">
        <v>0</v>
      </c>
      <c r="L32" s="22">
        <v>0</v>
      </c>
      <c r="M32" s="22">
        <v>0</v>
      </c>
    </row>
    <row r="33" spans="1:13" ht="47.25" customHeight="1" x14ac:dyDescent="0.3">
      <c r="A33" s="63" t="s">
        <v>27</v>
      </c>
      <c r="B33" s="63" t="s">
        <v>24</v>
      </c>
      <c r="C33" s="39" t="s">
        <v>5</v>
      </c>
      <c r="D33" s="22">
        <f t="shared" si="34"/>
        <v>61087282.939999998</v>
      </c>
      <c r="E33" s="8">
        <f t="shared" ref="E33:J33" si="35">SUM(E34:E37)</f>
        <v>17906868.120000001</v>
      </c>
      <c r="F33" s="8">
        <f t="shared" si="35"/>
        <v>24227234.449999999</v>
      </c>
      <c r="G33" s="8">
        <f>SUM(G34:G37)</f>
        <v>18953180.370000001</v>
      </c>
      <c r="H33" s="8">
        <f t="shared" si="35"/>
        <v>0</v>
      </c>
      <c r="I33" s="8">
        <f t="shared" si="35"/>
        <v>0</v>
      </c>
      <c r="J33" s="8">
        <f t="shared" si="35"/>
        <v>0</v>
      </c>
      <c r="K33" s="8">
        <f>SUM(K34:K37)</f>
        <v>0</v>
      </c>
      <c r="L33" s="8">
        <f>SUM(L34:L37)</f>
        <v>0</v>
      </c>
      <c r="M33" s="8">
        <f>SUM(M34:M37)</f>
        <v>0</v>
      </c>
    </row>
    <row r="34" spans="1:13" ht="47.25" customHeight="1" x14ac:dyDescent="0.3">
      <c r="A34" s="64"/>
      <c r="B34" s="64"/>
      <c r="C34" s="39" t="s">
        <v>10</v>
      </c>
      <c r="D34" s="22">
        <f t="shared" si="34"/>
        <v>2721406.49</v>
      </c>
      <c r="E34" s="8">
        <v>544929.49</v>
      </c>
      <c r="F34" s="8">
        <v>1800982.09</v>
      </c>
      <c r="G34" s="8">
        <v>375494.91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</row>
    <row r="35" spans="1:13" ht="47.25" customHeight="1" x14ac:dyDescent="0.3">
      <c r="A35" s="64"/>
      <c r="B35" s="64"/>
      <c r="C35" s="39" t="s">
        <v>6</v>
      </c>
      <c r="D35" s="22">
        <f t="shared" si="34"/>
        <v>12081091.139999999</v>
      </c>
      <c r="E35" s="8">
        <v>4904161.42</v>
      </c>
      <c r="F35" s="8">
        <v>3602800.78</v>
      </c>
      <c r="G35" s="8">
        <v>3574128.94</v>
      </c>
      <c r="H35" s="8">
        <v>0</v>
      </c>
      <c r="I35" s="23">
        <v>0</v>
      </c>
      <c r="J35" s="23">
        <v>0</v>
      </c>
      <c r="K35" s="8">
        <v>0</v>
      </c>
      <c r="L35" s="8">
        <v>0</v>
      </c>
      <c r="M35" s="8">
        <v>0</v>
      </c>
    </row>
    <row r="36" spans="1:13" ht="47.25" customHeight="1" x14ac:dyDescent="0.3">
      <c r="A36" s="64"/>
      <c r="B36" s="64"/>
      <c r="C36" s="39" t="s">
        <v>9</v>
      </c>
      <c r="D36" s="22">
        <f t="shared" si="34"/>
        <v>43900063.409999996</v>
      </c>
      <c r="E36" s="22">
        <v>12457777.210000001</v>
      </c>
      <c r="F36" s="22">
        <v>16438729.68</v>
      </c>
      <c r="G36" s="22">
        <v>15003556.52</v>
      </c>
      <c r="H36" s="22">
        <v>0</v>
      </c>
      <c r="I36" s="24">
        <v>0</v>
      </c>
      <c r="J36" s="24">
        <v>0</v>
      </c>
      <c r="K36" s="22">
        <v>0</v>
      </c>
      <c r="L36" s="22">
        <v>0</v>
      </c>
      <c r="M36" s="22">
        <v>0</v>
      </c>
    </row>
    <row r="37" spans="1:13" ht="47.25" customHeight="1" x14ac:dyDescent="0.3">
      <c r="A37" s="54"/>
      <c r="B37" s="54"/>
      <c r="C37" s="39" t="s">
        <v>17</v>
      </c>
      <c r="D37" s="22">
        <f t="shared" si="34"/>
        <v>2384721.9</v>
      </c>
      <c r="E37" s="22">
        <v>0</v>
      </c>
      <c r="F37" s="22">
        <v>2384721.9</v>
      </c>
      <c r="G37" s="22">
        <v>0</v>
      </c>
      <c r="H37" s="22">
        <v>0</v>
      </c>
      <c r="I37" s="24">
        <v>0</v>
      </c>
      <c r="J37" s="24">
        <v>0</v>
      </c>
      <c r="K37" s="22">
        <v>0</v>
      </c>
      <c r="L37" s="22">
        <v>0</v>
      </c>
      <c r="M37" s="22">
        <v>0</v>
      </c>
    </row>
    <row r="38" spans="1:13" ht="296.25" customHeight="1" x14ac:dyDescent="0.3">
      <c r="A38" s="40" t="s">
        <v>35</v>
      </c>
      <c r="B38" s="40" t="s">
        <v>24</v>
      </c>
      <c r="C38" s="39" t="s">
        <v>10</v>
      </c>
      <c r="D38" s="25" t="s">
        <v>16</v>
      </c>
      <c r="E38" s="25" t="s">
        <v>16</v>
      </c>
      <c r="F38" s="25" t="s">
        <v>16</v>
      </c>
      <c r="G38" s="25" t="s">
        <v>16</v>
      </c>
      <c r="H38" s="25" t="s">
        <v>40</v>
      </c>
      <c r="I38" s="25" t="s">
        <v>40</v>
      </c>
      <c r="J38" s="25" t="s">
        <v>40</v>
      </c>
      <c r="K38" s="25" t="s">
        <v>40</v>
      </c>
      <c r="L38" s="25" t="s">
        <v>40</v>
      </c>
      <c r="M38" s="25" t="s">
        <v>40</v>
      </c>
    </row>
    <row r="39" spans="1:13" ht="203.25" customHeight="1" x14ac:dyDescent="0.3">
      <c r="A39" s="40" t="s">
        <v>36</v>
      </c>
      <c r="B39" s="40" t="s">
        <v>19</v>
      </c>
      <c r="C39" s="39" t="s">
        <v>10</v>
      </c>
      <c r="D39" s="26" t="s">
        <v>15</v>
      </c>
      <c r="E39" s="26" t="s">
        <v>15</v>
      </c>
      <c r="F39" s="26" t="s">
        <v>15</v>
      </c>
      <c r="G39" s="26" t="s">
        <v>15</v>
      </c>
      <c r="H39" s="26" t="s">
        <v>40</v>
      </c>
      <c r="I39" s="26" t="s">
        <v>40</v>
      </c>
      <c r="J39" s="26" t="s">
        <v>40</v>
      </c>
      <c r="K39" s="26" t="s">
        <v>40</v>
      </c>
      <c r="L39" s="26" t="s">
        <v>40</v>
      </c>
      <c r="M39" s="26" t="s">
        <v>40</v>
      </c>
    </row>
    <row r="40" spans="1:13" ht="47.25" customHeight="1" x14ac:dyDescent="0.3">
      <c r="A40" s="65" t="s">
        <v>37</v>
      </c>
      <c r="B40" s="67" t="s">
        <v>24</v>
      </c>
      <c r="C40" s="39" t="s">
        <v>5</v>
      </c>
      <c r="D40" s="8">
        <f>SUM(E40:M40)</f>
        <v>40090316.780000001</v>
      </c>
      <c r="E40" s="8">
        <v>0</v>
      </c>
      <c r="F40" s="8">
        <v>0</v>
      </c>
      <c r="G40" s="8">
        <f>SUM(G41:G43)</f>
        <v>40090316.780000001</v>
      </c>
      <c r="H40" s="8">
        <f>SUM(H41:H43)</f>
        <v>0</v>
      </c>
      <c r="I40" s="8">
        <f t="shared" ref="I40:K40" si="36">SUM(I41:I43)</f>
        <v>0</v>
      </c>
      <c r="J40" s="8">
        <f t="shared" si="36"/>
        <v>0</v>
      </c>
      <c r="K40" s="8">
        <f t="shared" si="36"/>
        <v>0</v>
      </c>
      <c r="L40" s="8">
        <f t="shared" ref="L40:M40" si="37">SUM(L41:L43)</f>
        <v>0</v>
      </c>
      <c r="M40" s="8">
        <f t="shared" si="37"/>
        <v>0</v>
      </c>
    </row>
    <row r="41" spans="1:13" ht="47.25" customHeight="1" x14ac:dyDescent="0.3">
      <c r="A41" s="66"/>
      <c r="B41" s="68"/>
      <c r="C41" s="39" t="s">
        <v>10</v>
      </c>
      <c r="D41" s="8">
        <f t="shared" ref="D41:D45" si="38">SUM(E41:M41)</f>
        <v>830851.79</v>
      </c>
      <c r="E41" s="8">
        <v>0</v>
      </c>
      <c r="F41" s="8">
        <v>0</v>
      </c>
      <c r="G41" s="8">
        <v>830851.79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</row>
    <row r="42" spans="1:13" ht="47.25" customHeight="1" x14ac:dyDescent="0.3">
      <c r="A42" s="66"/>
      <c r="B42" s="68"/>
      <c r="C42" s="39" t="s">
        <v>6</v>
      </c>
      <c r="D42" s="8">
        <f t="shared" si="38"/>
        <v>7554105.9400000004</v>
      </c>
      <c r="E42" s="8">
        <v>0</v>
      </c>
      <c r="F42" s="8">
        <v>0</v>
      </c>
      <c r="G42" s="8">
        <v>7554105.9400000004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</row>
    <row r="43" spans="1:13" ht="47.25" customHeight="1" x14ac:dyDescent="0.3">
      <c r="A43" s="66"/>
      <c r="B43" s="68"/>
      <c r="C43" s="39" t="s">
        <v>9</v>
      </c>
      <c r="D43" s="8">
        <f t="shared" si="38"/>
        <v>31705359.050000001</v>
      </c>
      <c r="E43" s="8">
        <v>0</v>
      </c>
      <c r="F43" s="8">
        <v>0</v>
      </c>
      <c r="G43" s="8">
        <v>31705359.050000001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</row>
    <row r="44" spans="1:13" ht="198" customHeight="1" x14ac:dyDescent="0.3">
      <c r="A44" s="37" t="s">
        <v>38</v>
      </c>
      <c r="B44" s="41" t="s">
        <v>24</v>
      </c>
      <c r="C44" s="39" t="s">
        <v>10</v>
      </c>
      <c r="D44" s="8">
        <f t="shared" si="38"/>
        <v>154200</v>
      </c>
      <c r="E44" s="8">
        <v>0</v>
      </c>
      <c r="F44" s="8">
        <v>0</v>
      </c>
      <c r="G44" s="8">
        <f t="shared" ref="G44:M44" si="39">G45</f>
        <v>154200</v>
      </c>
      <c r="H44" s="8">
        <f t="shared" si="39"/>
        <v>0</v>
      </c>
      <c r="I44" s="8">
        <f t="shared" si="39"/>
        <v>0</v>
      </c>
      <c r="J44" s="8">
        <f t="shared" si="39"/>
        <v>0</v>
      </c>
      <c r="K44" s="8">
        <f t="shared" si="39"/>
        <v>0</v>
      </c>
      <c r="L44" s="8">
        <f t="shared" si="39"/>
        <v>0</v>
      </c>
      <c r="M44" s="8">
        <f t="shared" si="39"/>
        <v>0</v>
      </c>
    </row>
    <row r="45" spans="1:13" ht="130.5" customHeight="1" x14ac:dyDescent="0.3">
      <c r="A45" s="37" t="s">
        <v>39</v>
      </c>
      <c r="B45" s="46" t="s">
        <v>24</v>
      </c>
      <c r="C45" s="39" t="s">
        <v>10</v>
      </c>
      <c r="D45" s="8">
        <f t="shared" si="38"/>
        <v>154200</v>
      </c>
      <c r="E45" s="8">
        <v>0</v>
      </c>
      <c r="F45" s="8">
        <v>0</v>
      </c>
      <c r="G45" s="8">
        <v>154200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</row>
    <row r="46" spans="1:13" ht="44.25" customHeight="1" x14ac:dyDescent="0.3">
      <c r="A46" s="69" t="s">
        <v>23</v>
      </c>
      <c r="B46" s="69" t="s">
        <v>24</v>
      </c>
      <c r="C46" s="42" t="s">
        <v>5</v>
      </c>
      <c r="D46" s="18">
        <f>SUM(E46:M46)</f>
        <v>514384576.42000002</v>
      </c>
      <c r="E46" s="21">
        <f t="shared" ref="E46:J46" si="40">SUM(E47:E49)</f>
        <v>0</v>
      </c>
      <c r="F46" s="21">
        <f t="shared" si="40"/>
        <v>0</v>
      </c>
      <c r="G46" s="21">
        <f t="shared" si="40"/>
        <v>0</v>
      </c>
      <c r="H46" s="21">
        <f t="shared" si="40"/>
        <v>143799391.02000001</v>
      </c>
      <c r="I46" s="21">
        <f t="shared" si="40"/>
        <v>40732600</v>
      </c>
      <c r="J46" s="21">
        <f t="shared" si="40"/>
        <v>150377585.40000001</v>
      </c>
      <c r="K46" s="21">
        <f>SUM(K47:K49)</f>
        <v>177475000</v>
      </c>
      <c r="L46" s="21">
        <f t="shared" ref="L46:M46" si="41">SUM(L47:L49)</f>
        <v>1000000</v>
      </c>
      <c r="M46" s="21">
        <f t="shared" si="41"/>
        <v>1000000</v>
      </c>
    </row>
    <row r="47" spans="1:13" ht="44.25" customHeight="1" x14ac:dyDescent="0.3">
      <c r="A47" s="69"/>
      <c r="B47" s="69"/>
      <c r="C47" s="42" t="s">
        <v>10</v>
      </c>
      <c r="D47" s="18">
        <f t="shared" ref="D47:D49" si="42">SUM(E47:M47)</f>
        <v>25067376.420000002</v>
      </c>
      <c r="E47" s="21">
        <f>E55+E59</f>
        <v>0</v>
      </c>
      <c r="F47" s="21">
        <f t="shared" ref="F47" si="43">F55+F59</f>
        <v>0</v>
      </c>
      <c r="G47" s="21">
        <f>G55+G59+G78</f>
        <v>0</v>
      </c>
      <c r="H47" s="21">
        <f>H51</f>
        <v>975791.02</v>
      </c>
      <c r="I47" s="21">
        <f>I55+I59</f>
        <v>899200</v>
      </c>
      <c r="J47" s="21">
        <f>J55+J59+J66+J70</f>
        <v>15575285.4</v>
      </c>
      <c r="K47" s="21">
        <f>K51+K66+K70</f>
        <v>5617100</v>
      </c>
      <c r="L47" s="21">
        <f t="shared" ref="L47:M47" si="44">L55+L59+L66+L70</f>
        <v>1000000</v>
      </c>
      <c r="M47" s="21">
        <f t="shared" si="44"/>
        <v>1000000</v>
      </c>
    </row>
    <row r="48" spans="1:13" ht="44.25" customHeight="1" x14ac:dyDescent="0.3">
      <c r="A48" s="69"/>
      <c r="B48" s="69"/>
      <c r="C48" s="42" t="s">
        <v>6</v>
      </c>
      <c r="D48" s="18">
        <f t="shared" si="42"/>
        <v>85444111.590000004</v>
      </c>
      <c r="E48" s="21">
        <f>E56+E60</f>
        <v>0</v>
      </c>
      <c r="F48" s="21">
        <f t="shared" ref="F48" si="45">F56+F60</f>
        <v>0</v>
      </c>
      <c r="G48" s="21">
        <f>G56+G60</f>
        <v>0</v>
      </c>
      <c r="H48" s="21">
        <f>H52+H63</f>
        <v>27561194.02</v>
      </c>
      <c r="I48" s="21">
        <f>I56+I60+I85</f>
        <v>8092062.3700000001</v>
      </c>
      <c r="J48" s="21">
        <f>J56+J60+J85+J67</f>
        <v>8958637.8599999994</v>
      </c>
      <c r="K48" s="21">
        <f>K52+K63+K67+K71</f>
        <v>40832217.340000004</v>
      </c>
      <c r="L48" s="21">
        <f t="shared" ref="L48:M48" si="46">L52+L63+L67+L71</f>
        <v>0</v>
      </c>
      <c r="M48" s="21">
        <f t="shared" si="46"/>
        <v>0</v>
      </c>
    </row>
    <row r="49" spans="1:15" s="14" customFormat="1" ht="44.25" customHeight="1" x14ac:dyDescent="0.4">
      <c r="A49" s="69"/>
      <c r="B49" s="69"/>
      <c r="C49" s="42" t="s">
        <v>9</v>
      </c>
      <c r="D49" s="18">
        <f t="shared" si="42"/>
        <v>403873088.40999997</v>
      </c>
      <c r="E49" s="21">
        <f>E57+E61</f>
        <v>0</v>
      </c>
      <c r="F49" s="21">
        <f t="shared" ref="F49" si="47">F57+F61</f>
        <v>0</v>
      </c>
      <c r="G49" s="21">
        <f>G57+G61</f>
        <v>0</v>
      </c>
      <c r="H49" s="21">
        <f>H53+H64</f>
        <v>115262405.98</v>
      </c>
      <c r="I49" s="21">
        <f t="shared" ref="I49" si="48">I53+I64</f>
        <v>31741337.629999999</v>
      </c>
      <c r="J49" s="21">
        <f>J53+J64+J68</f>
        <v>125843662.14</v>
      </c>
      <c r="K49" s="21">
        <f>K53+K68+K72</f>
        <v>131025682.66</v>
      </c>
      <c r="L49" s="21">
        <f t="shared" ref="L49:M49" si="49">L57+L61+L68+L72</f>
        <v>0</v>
      </c>
      <c r="M49" s="21">
        <f t="shared" si="49"/>
        <v>0</v>
      </c>
      <c r="N49" s="6"/>
      <c r="O49" s="38"/>
    </row>
    <row r="50" spans="1:15" s="14" customFormat="1" ht="45.75" customHeight="1" x14ac:dyDescent="0.4">
      <c r="A50" s="69" t="s">
        <v>48</v>
      </c>
      <c r="B50" s="62" t="s">
        <v>24</v>
      </c>
      <c r="C50" s="39" t="s">
        <v>5</v>
      </c>
      <c r="D50" s="22">
        <f>SUM(E50:M50)</f>
        <v>173831972.02000001</v>
      </c>
      <c r="E50" s="8">
        <f>E51+E52+E53</f>
        <v>0</v>
      </c>
      <c r="F50" s="8">
        <f>F51+F52+F53</f>
        <v>0</v>
      </c>
      <c r="G50" s="8">
        <f t="shared" ref="G50" si="50">G51+G52+G53</f>
        <v>0</v>
      </c>
      <c r="H50" s="8">
        <f t="shared" ref="H50" si="51">H51+H52+H53</f>
        <v>46807091.020000003</v>
      </c>
      <c r="I50" s="8">
        <f t="shared" ref="I50" si="52">I51+I52+I53</f>
        <v>40732600</v>
      </c>
      <c r="J50" s="8">
        <f>J51+J52+J53</f>
        <v>41817281</v>
      </c>
      <c r="K50" s="8">
        <f>K51+K52+K53</f>
        <v>42475000</v>
      </c>
      <c r="L50" s="8">
        <f t="shared" ref="L50" si="53">L51+L52+L53</f>
        <v>1000000</v>
      </c>
      <c r="M50" s="8">
        <f t="shared" ref="M50" si="54">M51+M52+M53</f>
        <v>1000000</v>
      </c>
      <c r="N50" s="6"/>
      <c r="O50" s="38"/>
    </row>
    <row r="51" spans="1:15" s="14" customFormat="1" ht="45.75" customHeight="1" x14ac:dyDescent="0.4">
      <c r="A51" s="82"/>
      <c r="B51" s="82"/>
      <c r="C51" s="39" t="s">
        <v>10</v>
      </c>
      <c r="D51" s="22">
        <f t="shared" ref="D51:D57" si="55">SUM(E51:M51)</f>
        <v>8007072.0199999996</v>
      </c>
      <c r="E51" s="8">
        <v>0</v>
      </c>
      <c r="F51" s="8">
        <v>0</v>
      </c>
      <c r="G51" s="8">
        <v>0</v>
      </c>
      <c r="H51" s="8">
        <f>H55+H59</f>
        <v>975791.02</v>
      </c>
      <c r="I51" s="8">
        <f t="shared" ref="I51" si="56">I55+I59</f>
        <v>899200</v>
      </c>
      <c r="J51" s="8">
        <f>J55+J59</f>
        <v>3014981</v>
      </c>
      <c r="K51" s="8">
        <f>K55+K59</f>
        <v>1117100</v>
      </c>
      <c r="L51" s="8">
        <f t="shared" ref="L51:M51" si="57">L55+L59</f>
        <v>1000000</v>
      </c>
      <c r="M51" s="8">
        <f t="shared" si="57"/>
        <v>1000000</v>
      </c>
      <c r="N51" s="6"/>
      <c r="O51" s="38"/>
    </row>
    <row r="52" spans="1:15" s="14" customFormat="1" ht="45.75" customHeight="1" x14ac:dyDescent="0.4">
      <c r="A52" s="82"/>
      <c r="B52" s="82"/>
      <c r="C52" s="39" t="s">
        <v>6</v>
      </c>
      <c r="D52" s="22">
        <f t="shared" si="55"/>
        <v>35657311.590000004</v>
      </c>
      <c r="E52" s="8">
        <v>0</v>
      </c>
      <c r="F52" s="8">
        <v>0</v>
      </c>
      <c r="G52" s="8">
        <v>0</v>
      </c>
      <c r="H52" s="8">
        <f>H56+H60</f>
        <v>10568894.02</v>
      </c>
      <c r="I52" s="8">
        <f t="shared" ref="I52" si="58">I56+I60</f>
        <v>8092062.3700000001</v>
      </c>
      <c r="J52" s="8">
        <f>J56+J60</f>
        <v>7958637.8600000003</v>
      </c>
      <c r="K52" s="8">
        <f>K56+K60</f>
        <v>9037717.3399999999</v>
      </c>
      <c r="L52" s="8">
        <f t="shared" ref="L52:M52" si="59">L56+L60</f>
        <v>0</v>
      </c>
      <c r="M52" s="8">
        <f t="shared" si="59"/>
        <v>0</v>
      </c>
      <c r="N52" s="6"/>
      <c r="O52" s="38"/>
    </row>
    <row r="53" spans="1:15" s="14" customFormat="1" ht="45.75" customHeight="1" x14ac:dyDescent="0.4">
      <c r="A53" s="82"/>
      <c r="B53" s="82"/>
      <c r="C53" s="39" t="s">
        <v>9</v>
      </c>
      <c r="D53" s="22">
        <f t="shared" si="55"/>
        <v>130167588.41</v>
      </c>
      <c r="E53" s="8">
        <v>0</v>
      </c>
      <c r="F53" s="8">
        <v>0</v>
      </c>
      <c r="G53" s="8">
        <v>0</v>
      </c>
      <c r="H53" s="8">
        <f>H57+H61</f>
        <v>35262405.980000004</v>
      </c>
      <c r="I53" s="8">
        <f t="shared" ref="I53:K53" si="60">I57+I61</f>
        <v>31741337.629999999</v>
      </c>
      <c r="J53" s="8">
        <f>J57+J61</f>
        <v>30843662.140000001</v>
      </c>
      <c r="K53" s="8">
        <f t="shared" si="60"/>
        <v>32320182.66</v>
      </c>
      <c r="L53" s="8">
        <f t="shared" ref="L53:M53" si="61">L57+L61</f>
        <v>0</v>
      </c>
      <c r="M53" s="8">
        <f t="shared" si="61"/>
        <v>0</v>
      </c>
      <c r="N53" s="6"/>
      <c r="O53" s="38"/>
    </row>
    <row r="54" spans="1:15" ht="45.75" customHeight="1" x14ac:dyDescent="0.3">
      <c r="A54" s="62" t="s">
        <v>45</v>
      </c>
      <c r="B54" s="62" t="s">
        <v>24</v>
      </c>
      <c r="C54" s="39" t="s">
        <v>5</v>
      </c>
      <c r="D54" s="22">
        <f t="shared" si="55"/>
        <v>119932785.81999999</v>
      </c>
      <c r="E54" s="8">
        <f>SUM(E55:E57)</f>
        <v>0</v>
      </c>
      <c r="F54" s="8">
        <f t="shared" ref="F54:H54" si="62">SUM(F55:F57)</f>
        <v>0</v>
      </c>
      <c r="G54" s="8">
        <f t="shared" si="62"/>
        <v>0</v>
      </c>
      <c r="H54" s="8">
        <f t="shared" si="62"/>
        <v>23586322.100000001</v>
      </c>
      <c r="I54" s="8">
        <f>SUM(I55:I57)</f>
        <v>35767048.960000001</v>
      </c>
      <c r="J54" s="8">
        <f>SUM(J55:J57)</f>
        <v>30002481</v>
      </c>
      <c r="K54" s="49">
        <f t="shared" ref="K54" si="63">SUM(K55:K57)</f>
        <v>29579030</v>
      </c>
      <c r="L54" s="8">
        <f t="shared" ref="L54:M54" si="64">SUM(L55:L57)</f>
        <v>498951.88</v>
      </c>
      <c r="M54" s="8">
        <f t="shared" si="64"/>
        <v>498951.88</v>
      </c>
    </row>
    <row r="55" spans="1:15" ht="45.75" customHeight="1" x14ac:dyDescent="0.3">
      <c r="A55" s="62"/>
      <c r="B55" s="62"/>
      <c r="C55" s="39" t="s">
        <v>10</v>
      </c>
      <c r="D55" s="22">
        <f t="shared" si="55"/>
        <v>5779988.1099999994</v>
      </c>
      <c r="E55" s="8">
        <v>0</v>
      </c>
      <c r="F55" s="8">
        <v>0</v>
      </c>
      <c r="G55" s="8">
        <v>0</v>
      </c>
      <c r="H55" s="8">
        <v>491705.87</v>
      </c>
      <c r="I55" s="8">
        <v>789582.07</v>
      </c>
      <c r="J55" s="8">
        <v>2722862.7</v>
      </c>
      <c r="K55" s="49">
        <v>777933.71</v>
      </c>
      <c r="L55" s="8">
        <v>498951.88</v>
      </c>
      <c r="M55" s="8">
        <v>498951.88</v>
      </c>
    </row>
    <row r="56" spans="1:15" ht="45.75" customHeight="1" x14ac:dyDescent="0.3">
      <c r="A56" s="62"/>
      <c r="B56" s="62"/>
      <c r="C56" s="39" t="s">
        <v>6</v>
      </c>
      <c r="D56" s="22">
        <f t="shared" si="55"/>
        <v>24320306.32</v>
      </c>
      <c r="E56" s="8">
        <v>0</v>
      </c>
      <c r="F56" s="8">
        <v>0</v>
      </c>
      <c r="G56" s="8">
        <v>0</v>
      </c>
      <c r="H56" s="8">
        <v>5325717.38</v>
      </c>
      <c r="I56" s="8">
        <v>7105590.8700000001</v>
      </c>
      <c r="J56" s="8">
        <v>5595250.8700000001</v>
      </c>
      <c r="K56" s="49">
        <v>6293747.2000000002</v>
      </c>
      <c r="L56" s="8">
        <v>0</v>
      </c>
      <c r="M56" s="8">
        <v>0</v>
      </c>
    </row>
    <row r="57" spans="1:15" ht="45.75" customHeight="1" x14ac:dyDescent="0.3">
      <c r="A57" s="62"/>
      <c r="B57" s="62"/>
      <c r="C57" s="39" t="s">
        <v>9</v>
      </c>
      <c r="D57" s="22">
        <f t="shared" si="55"/>
        <v>89832491.390000015</v>
      </c>
      <c r="E57" s="22">
        <v>0</v>
      </c>
      <c r="F57" s="22">
        <v>0</v>
      </c>
      <c r="G57" s="22">
        <v>0</v>
      </c>
      <c r="H57" s="22">
        <v>17768898.850000001</v>
      </c>
      <c r="I57" s="22">
        <v>27871876.02</v>
      </c>
      <c r="J57" s="22">
        <v>21684367.43</v>
      </c>
      <c r="K57" s="50">
        <v>22507349.09</v>
      </c>
      <c r="L57" s="22">
        <v>0</v>
      </c>
      <c r="M57" s="22">
        <v>0</v>
      </c>
    </row>
    <row r="58" spans="1:15" ht="50.1" customHeight="1" x14ac:dyDescent="0.3">
      <c r="A58" s="62" t="s">
        <v>46</v>
      </c>
      <c r="B58" s="62" t="s">
        <v>24</v>
      </c>
      <c r="C58" s="39" t="s">
        <v>5</v>
      </c>
      <c r="D58" s="22">
        <f>SUM(E58:M58)</f>
        <v>53899186.199999988</v>
      </c>
      <c r="E58" s="8">
        <f t="shared" ref="E58:K58" si="65">SUM(E59:E61)</f>
        <v>0</v>
      </c>
      <c r="F58" s="8">
        <f t="shared" si="65"/>
        <v>0</v>
      </c>
      <c r="G58" s="8">
        <f t="shared" si="65"/>
        <v>0</v>
      </c>
      <c r="H58" s="8">
        <f t="shared" si="65"/>
        <v>23220768.919999998</v>
      </c>
      <c r="I58" s="8">
        <f t="shared" si="65"/>
        <v>4965551.04</v>
      </c>
      <c r="J58" s="8">
        <f t="shared" si="65"/>
        <v>11814800</v>
      </c>
      <c r="K58" s="49">
        <f t="shared" si="65"/>
        <v>12895970</v>
      </c>
      <c r="L58" s="8">
        <f t="shared" ref="L58:M58" si="66">SUM(L59:L61)</f>
        <v>501048.12</v>
      </c>
      <c r="M58" s="8">
        <f t="shared" si="66"/>
        <v>501048.12</v>
      </c>
    </row>
    <row r="59" spans="1:15" ht="50.1" customHeight="1" x14ac:dyDescent="0.3">
      <c r="A59" s="62"/>
      <c r="B59" s="62"/>
      <c r="C59" s="39" t="s">
        <v>10</v>
      </c>
      <c r="D59" s="22">
        <f t="shared" ref="D59:D72" si="67">SUM(E59:M59)</f>
        <v>2227083.91</v>
      </c>
      <c r="E59" s="8">
        <v>0</v>
      </c>
      <c r="F59" s="8">
        <v>0</v>
      </c>
      <c r="G59" s="8">
        <v>0</v>
      </c>
      <c r="H59" s="8">
        <v>484085.15</v>
      </c>
      <c r="I59" s="8">
        <v>109617.93</v>
      </c>
      <c r="J59" s="8">
        <v>292118.3</v>
      </c>
      <c r="K59" s="49">
        <v>339166.29</v>
      </c>
      <c r="L59" s="8">
        <v>501048.12</v>
      </c>
      <c r="M59" s="8">
        <v>501048.12</v>
      </c>
    </row>
    <row r="60" spans="1:15" ht="50.1" customHeight="1" x14ac:dyDescent="0.3">
      <c r="A60" s="62"/>
      <c r="B60" s="62"/>
      <c r="C60" s="39" t="s">
        <v>6</v>
      </c>
      <c r="D60" s="22">
        <f t="shared" si="67"/>
        <v>11337005.27</v>
      </c>
      <c r="E60" s="8">
        <v>0</v>
      </c>
      <c r="F60" s="8">
        <v>0</v>
      </c>
      <c r="G60" s="8">
        <v>0</v>
      </c>
      <c r="H60" s="8">
        <v>5243176.6399999997</v>
      </c>
      <c r="I60" s="8">
        <v>986471.5</v>
      </c>
      <c r="J60" s="8">
        <v>2363386.9900000002</v>
      </c>
      <c r="K60" s="49">
        <v>2743970.14</v>
      </c>
      <c r="L60" s="8">
        <v>0</v>
      </c>
      <c r="M60" s="8">
        <v>0</v>
      </c>
    </row>
    <row r="61" spans="1:15" ht="50.1" customHeight="1" x14ac:dyDescent="0.3">
      <c r="A61" s="62"/>
      <c r="B61" s="62"/>
      <c r="C61" s="39" t="s">
        <v>9</v>
      </c>
      <c r="D61" s="22">
        <f t="shared" si="67"/>
        <v>40335097.019999996</v>
      </c>
      <c r="E61" s="22">
        <v>0</v>
      </c>
      <c r="F61" s="22">
        <v>0</v>
      </c>
      <c r="G61" s="22">
        <v>0</v>
      </c>
      <c r="H61" s="22">
        <v>17493507.129999999</v>
      </c>
      <c r="I61" s="22">
        <v>3869461.61</v>
      </c>
      <c r="J61" s="22">
        <v>9159294.7100000009</v>
      </c>
      <c r="K61" s="50">
        <v>9812833.5700000003</v>
      </c>
      <c r="L61" s="22">
        <v>0</v>
      </c>
      <c r="M61" s="22">
        <v>0</v>
      </c>
    </row>
    <row r="62" spans="1:15" ht="66.75" customHeight="1" x14ac:dyDescent="0.3">
      <c r="A62" s="63" t="s">
        <v>44</v>
      </c>
      <c r="B62" s="63" t="s">
        <v>24</v>
      </c>
      <c r="C62" s="39" t="s">
        <v>5</v>
      </c>
      <c r="D62" s="22">
        <f t="shared" si="67"/>
        <v>96992300</v>
      </c>
      <c r="E62" s="22">
        <f>E63+E64</f>
        <v>0</v>
      </c>
      <c r="F62" s="22">
        <f t="shared" ref="F62:K62" si="68">F63+F64</f>
        <v>0</v>
      </c>
      <c r="G62" s="22">
        <f t="shared" si="68"/>
        <v>0</v>
      </c>
      <c r="H62" s="22">
        <f t="shared" si="68"/>
        <v>96992300</v>
      </c>
      <c r="I62" s="22">
        <f t="shared" si="68"/>
        <v>0</v>
      </c>
      <c r="J62" s="22">
        <f t="shared" si="68"/>
        <v>0</v>
      </c>
      <c r="K62" s="22">
        <f t="shared" si="68"/>
        <v>0</v>
      </c>
      <c r="L62" s="22">
        <f t="shared" ref="L62:M62" si="69">L63+L64</f>
        <v>0</v>
      </c>
      <c r="M62" s="22">
        <f t="shared" si="69"/>
        <v>0</v>
      </c>
    </row>
    <row r="63" spans="1:15" ht="82.5" customHeight="1" x14ac:dyDescent="0.3">
      <c r="A63" s="57"/>
      <c r="B63" s="71"/>
      <c r="C63" s="39" t="s">
        <v>6</v>
      </c>
      <c r="D63" s="22">
        <f t="shared" si="67"/>
        <v>16992300</v>
      </c>
      <c r="E63" s="22">
        <v>0</v>
      </c>
      <c r="F63" s="22">
        <v>0</v>
      </c>
      <c r="G63" s="22">
        <v>0</v>
      </c>
      <c r="H63" s="22">
        <v>16992300</v>
      </c>
      <c r="I63" s="24">
        <v>0</v>
      </c>
      <c r="J63" s="24">
        <v>0</v>
      </c>
      <c r="K63" s="22">
        <v>0</v>
      </c>
      <c r="L63" s="22">
        <v>0</v>
      </c>
      <c r="M63" s="22">
        <v>0</v>
      </c>
    </row>
    <row r="64" spans="1:15" ht="67.5" customHeight="1" x14ac:dyDescent="0.3">
      <c r="A64" s="58"/>
      <c r="B64" s="72"/>
      <c r="C64" s="39" t="s">
        <v>9</v>
      </c>
      <c r="D64" s="22">
        <f t="shared" si="67"/>
        <v>80000000</v>
      </c>
      <c r="E64" s="22">
        <v>0</v>
      </c>
      <c r="F64" s="22">
        <v>0</v>
      </c>
      <c r="G64" s="22">
        <v>0</v>
      </c>
      <c r="H64" s="22">
        <v>80000000</v>
      </c>
      <c r="I64" s="24">
        <v>0</v>
      </c>
      <c r="J64" s="24">
        <v>0</v>
      </c>
      <c r="K64" s="22">
        <v>0</v>
      </c>
      <c r="L64" s="22">
        <v>0</v>
      </c>
      <c r="M64" s="22">
        <v>0</v>
      </c>
    </row>
    <row r="65" spans="1:14" ht="52.5" customHeight="1" x14ac:dyDescent="0.3">
      <c r="A65" s="55" t="s">
        <v>53</v>
      </c>
      <c r="B65" s="55" t="s">
        <v>24</v>
      </c>
      <c r="C65" s="39" t="s">
        <v>5</v>
      </c>
      <c r="D65" s="22">
        <f t="shared" si="67"/>
        <v>108560304.40000001</v>
      </c>
      <c r="E65" s="22">
        <f>E66</f>
        <v>0</v>
      </c>
      <c r="F65" s="22">
        <f t="shared" ref="F65:M65" si="70">F66</f>
        <v>0</v>
      </c>
      <c r="G65" s="22">
        <f t="shared" si="70"/>
        <v>0</v>
      </c>
      <c r="H65" s="22">
        <f t="shared" si="70"/>
        <v>0</v>
      </c>
      <c r="I65" s="22">
        <f t="shared" si="70"/>
        <v>0</v>
      </c>
      <c r="J65" s="22">
        <f>J66+J67+J68</f>
        <v>108560304.40000001</v>
      </c>
      <c r="K65" s="22">
        <f t="shared" si="70"/>
        <v>0</v>
      </c>
      <c r="L65" s="22">
        <f t="shared" si="70"/>
        <v>0</v>
      </c>
      <c r="M65" s="22">
        <f t="shared" si="70"/>
        <v>0</v>
      </c>
    </row>
    <row r="66" spans="1:14" ht="60" customHeight="1" x14ac:dyDescent="0.3">
      <c r="A66" s="56"/>
      <c r="B66" s="83"/>
      <c r="C66" s="39" t="s">
        <v>28</v>
      </c>
      <c r="D66" s="22">
        <f t="shared" si="67"/>
        <v>12560304.4</v>
      </c>
      <c r="E66" s="22">
        <v>0</v>
      </c>
      <c r="F66" s="22">
        <v>0</v>
      </c>
      <c r="G66" s="22">
        <v>0</v>
      </c>
      <c r="H66" s="22">
        <v>0</v>
      </c>
      <c r="I66" s="24">
        <v>0</v>
      </c>
      <c r="J66" s="31">
        <v>12560304.4</v>
      </c>
      <c r="K66" s="22">
        <v>0</v>
      </c>
      <c r="L66" s="22">
        <v>0</v>
      </c>
      <c r="M66" s="22">
        <v>0</v>
      </c>
      <c r="N66" s="30"/>
    </row>
    <row r="67" spans="1:14" ht="58.5" customHeight="1" x14ac:dyDescent="0.3">
      <c r="A67" s="57"/>
      <c r="B67" s="57"/>
      <c r="C67" s="39" t="s">
        <v>6</v>
      </c>
      <c r="D67" s="22">
        <f t="shared" si="67"/>
        <v>1000000</v>
      </c>
      <c r="E67" s="22">
        <v>0</v>
      </c>
      <c r="F67" s="22">
        <v>0</v>
      </c>
      <c r="G67" s="22">
        <v>0</v>
      </c>
      <c r="H67" s="22">
        <v>0</v>
      </c>
      <c r="I67" s="24">
        <v>0</v>
      </c>
      <c r="J67" s="24">
        <v>1000000</v>
      </c>
      <c r="K67" s="22">
        <v>0</v>
      </c>
      <c r="L67" s="22">
        <v>0</v>
      </c>
      <c r="M67" s="22">
        <v>0</v>
      </c>
    </row>
    <row r="68" spans="1:14" ht="64.5" customHeight="1" x14ac:dyDescent="0.3">
      <c r="A68" s="58"/>
      <c r="B68" s="58"/>
      <c r="C68" s="39" t="s">
        <v>9</v>
      </c>
      <c r="D68" s="22">
        <f t="shared" si="67"/>
        <v>95000000</v>
      </c>
      <c r="E68" s="22">
        <v>0</v>
      </c>
      <c r="F68" s="22">
        <v>0</v>
      </c>
      <c r="G68" s="22">
        <v>0</v>
      </c>
      <c r="H68" s="22">
        <v>0</v>
      </c>
      <c r="I68" s="24">
        <v>0</v>
      </c>
      <c r="J68" s="24">
        <v>95000000</v>
      </c>
      <c r="K68" s="22">
        <v>0</v>
      </c>
      <c r="L68" s="22">
        <v>0</v>
      </c>
      <c r="M68" s="22">
        <v>0</v>
      </c>
    </row>
    <row r="69" spans="1:14" ht="46.5" customHeight="1" x14ac:dyDescent="0.3">
      <c r="A69" s="55" t="s">
        <v>56</v>
      </c>
      <c r="B69" s="55" t="s">
        <v>24</v>
      </c>
      <c r="C69" s="39" t="s">
        <v>5</v>
      </c>
      <c r="D69" s="22">
        <f t="shared" si="67"/>
        <v>135000000</v>
      </c>
      <c r="E69" s="22">
        <f>E70</f>
        <v>0</v>
      </c>
      <c r="F69" s="22">
        <f t="shared" ref="F69:J69" si="71">F70</f>
        <v>0</v>
      </c>
      <c r="G69" s="22">
        <f t="shared" si="71"/>
        <v>0</v>
      </c>
      <c r="H69" s="22">
        <f t="shared" si="71"/>
        <v>0</v>
      </c>
      <c r="I69" s="22">
        <f t="shared" si="71"/>
        <v>0</v>
      </c>
      <c r="J69" s="22">
        <f t="shared" si="71"/>
        <v>0</v>
      </c>
      <c r="K69" s="22">
        <f>K70+K71+K72</f>
        <v>135000000</v>
      </c>
      <c r="L69" s="22">
        <f t="shared" ref="L69:M69" si="72">L70+L71+L72</f>
        <v>0</v>
      </c>
      <c r="M69" s="22">
        <f t="shared" si="72"/>
        <v>0</v>
      </c>
    </row>
    <row r="70" spans="1:14" s="20" customFormat="1" ht="46.5" customHeight="1" x14ac:dyDescent="0.3">
      <c r="A70" s="56"/>
      <c r="B70" s="83"/>
      <c r="C70" s="39" t="s">
        <v>28</v>
      </c>
      <c r="D70" s="22">
        <f t="shared" si="67"/>
        <v>4500000</v>
      </c>
      <c r="E70" s="22">
        <v>0</v>
      </c>
      <c r="F70" s="22">
        <v>0</v>
      </c>
      <c r="G70" s="22">
        <v>0</v>
      </c>
      <c r="H70" s="22">
        <v>0</v>
      </c>
      <c r="I70" s="24">
        <v>0</v>
      </c>
      <c r="J70" s="22">
        <v>0</v>
      </c>
      <c r="K70" s="22">
        <v>4500000</v>
      </c>
      <c r="L70" s="22">
        <v>0</v>
      </c>
      <c r="M70" s="22">
        <v>0</v>
      </c>
    </row>
    <row r="71" spans="1:14" ht="46.5" customHeight="1" x14ac:dyDescent="0.3">
      <c r="A71" s="57"/>
      <c r="B71" s="57"/>
      <c r="C71" s="39" t="s">
        <v>6</v>
      </c>
      <c r="D71" s="22">
        <f t="shared" si="67"/>
        <v>31794500</v>
      </c>
      <c r="E71" s="22">
        <v>0</v>
      </c>
      <c r="F71" s="22">
        <v>0</v>
      </c>
      <c r="G71" s="22">
        <v>0</v>
      </c>
      <c r="H71" s="22">
        <v>0</v>
      </c>
      <c r="I71" s="24">
        <v>0</v>
      </c>
      <c r="J71" s="22">
        <v>0</v>
      </c>
      <c r="K71" s="22">
        <v>31794500</v>
      </c>
      <c r="L71" s="22">
        <v>0</v>
      </c>
      <c r="M71" s="22">
        <v>0</v>
      </c>
    </row>
    <row r="72" spans="1:14" ht="46.5" customHeight="1" x14ac:dyDescent="0.3">
      <c r="A72" s="58"/>
      <c r="B72" s="58"/>
      <c r="C72" s="39" t="s">
        <v>9</v>
      </c>
      <c r="D72" s="22">
        <f t="shared" si="67"/>
        <v>98705500</v>
      </c>
      <c r="E72" s="22">
        <v>0</v>
      </c>
      <c r="F72" s="22">
        <v>0</v>
      </c>
      <c r="G72" s="22">
        <v>0</v>
      </c>
      <c r="H72" s="22">
        <v>0</v>
      </c>
      <c r="I72" s="24">
        <v>0</v>
      </c>
      <c r="J72" s="22">
        <v>0</v>
      </c>
      <c r="K72" s="22">
        <v>98705500</v>
      </c>
      <c r="L72" s="22">
        <v>0</v>
      </c>
      <c r="M72" s="22">
        <v>0</v>
      </c>
    </row>
    <row r="73" spans="1:14" ht="200.25" customHeight="1" x14ac:dyDescent="0.3">
      <c r="A73" s="36" t="s">
        <v>31</v>
      </c>
      <c r="B73" s="36" t="s">
        <v>24</v>
      </c>
      <c r="C73" s="42" t="s">
        <v>28</v>
      </c>
      <c r="D73" s="21">
        <f>SUM(E73:M73)</f>
        <v>4092707.8600000003</v>
      </c>
      <c r="E73" s="18">
        <v>0</v>
      </c>
      <c r="F73" s="18">
        <v>0</v>
      </c>
      <c r="G73" s="18">
        <v>0</v>
      </c>
      <c r="H73" s="18">
        <f>H76</f>
        <v>2511453.2400000002</v>
      </c>
      <c r="I73" s="18">
        <f t="shared" ref="I73:M73" si="73">I76</f>
        <v>507931.56</v>
      </c>
      <c r="J73" s="18">
        <f t="shared" si="73"/>
        <v>1073323.06</v>
      </c>
      <c r="K73" s="18">
        <f t="shared" si="73"/>
        <v>0</v>
      </c>
      <c r="L73" s="18">
        <f t="shared" ref="L73" si="74">L76</f>
        <v>0</v>
      </c>
      <c r="M73" s="18">
        <f t="shared" si="73"/>
        <v>0</v>
      </c>
    </row>
    <row r="74" spans="1:14" ht="254.25" customHeight="1" x14ac:dyDescent="0.3">
      <c r="A74" s="41" t="s">
        <v>29</v>
      </c>
      <c r="B74" s="40" t="s">
        <v>24</v>
      </c>
      <c r="C74" s="39" t="s">
        <v>10</v>
      </c>
      <c r="D74" s="25" t="s">
        <v>40</v>
      </c>
      <c r="E74" s="25" t="s">
        <v>40</v>
      </c>
      <c r="F74" s="25" t="s">
        <v>40</v>
      </c>
      <c r="G74" s="25" t="s">
        <v>40</v>
      </c>
      <c r="H74" s="25" t="s">
        <v>16</v>
      </c>
      <c r="I74" s="25" t="s">
        <v>16</v>
      </c>
      <c r="J74" s="25" t="s">
        <v>16</v>
      </c>
      <c r="K74" s="25" t="s">
        <v>16</v>
      </c>
      <c r="L74" s="25" t="s">
        <v>16</v>
      </c>
      <c r="M74" s="25" t="s">
        <v>16</v>
      </c>
    </row>
    <row r="75" spans="1:14" ht="211.5" customHeight="1" x14ac:dyDescent="0.3">
      <c r="A75" s="40" t="s">
        <v>30</v>
      </c>
      <c r="B75" s="40" t="s">
        <v>19</v>
      </c>
      <c r="C75" s="39" t="s">
        <v>10</v>
      </c>
      <c r="D75" s="26" t="s">
        <v>40</v>
      </c>
      <c r="E75" s="26" t="s">
        <v>40</v>
      </c>
      <c r="F75" s="26" t="s">
        <v>40</v>
      </c>
      <c r="G75" s="26" t="s">
        <v>40</v>
      </c>
      <c r="H75" s="26" t="s">
        <v>15</v>
      </c>
      <c r="I75" s="26" t="s">
        <v>15</v>
      </c>
      <c r="J75" s="26" t="s">
        <v>15</v>
      </c>
      <c r="K75" s="26" t="s">
        <v>15</v>
      </c>
      <c r="L75" s="26" t="s">
        <v>15</v>
      </c>
      <c r="M75" s="26" t="s">
        <v>15</v>
      </c>
    </row>
    <row r="76" spans="1:14" ht="186.75" customHeight="1" x14ac:dyDescent="0.3">
      <c r="A76" s="37" t="s">
        <v>32</v>
      </c>
      <c r="B76" s="37" t="s">
        <v>24</v>
      </c>
      <c r="C76" s="39" t="s">
        <v>10</v>
      </c>
      <c r="D76" s="8">
        <f>SUM(E76:M76)</f>
        <v>4092707.8600000003</v>
      </c>
      <c r="E76" s="26">
        <v>0</v>
      </c>
      <c r="F76" s="26">
        <v>0</v>
      </c>
      <c r="G76" s="26">
        <v>0</v>
      </c>
      <c r="H76" s="26">
        <v>2511453.2400000002</v>
      </c>
      <c r="I76" s="26">
        <v>507931.56</v>
      </c>
      <c r="J76" s="26">
        <v>1073323.06</v>
      </c>
      <c r="K76" s="26">
        <v>0</v>
      </c>
      <c r="L76" s="26">
        <v>0</v>
      </c>
      <c r="M76" s="26">
        <v>0</v>
      </c>
    </row>
    <row r="77" spans="1:14" s="20" customFormat="1" ht="50.1" customHeight="1" x14ac:dyDescent="0.3">
      <c r="A77" s="84" t="s">
        <v>33</v>
      </c>
      <c r="B77" s="87" t="s">
        <v>24</v>
      </c>
      <c r="C77" s="42" t="s">
        <v>5</v>
      </c>
      <c r="D77" s="21">
        <f t="shared" ref="D77:D79" si="75">SUM(E77:M77)</f>
        <v>67561222.469999999</v>
      </c>
      <c r="E77" s="21">
        <f t="shared" ref="E77:G77" si="76">E78+E79</f>
        <v>0</v>
      </c>
      <c r="F77" s="21">
        <f t="shared" si="76"/>
        <v>0</v>
      </c>
      <c r="G77" s="21">
        <f t="shared" si="76"/>
        <v>0</v>
      </c>
      <c r="H77" s="21">
        <f>H78+H79</f>
        <v>8483783.2999999989</v>
      </c>
      <c r="I77" s="21">
        <f t="shared" ref="I77:K77" si="77">I78+I79</f>
        <v>0</v>
      </c>
      <c r="J77" s="21">
        <f>J78+J79</f>
        <v>14585287.59</v>
      </c>
      <c r="K77" s="21">
        <f t="shared" si="77"/>
        <v>44492151.579999998</v>
      </c>
      <c r="L77" s="21">
        <f t="shared" ref="L77:M77" si="78">L78+L79</f>
        <v>0</v>
      </c>
      <c r="M77" s="21">
        <f t="shared" si="78"/>
        <v>0</v>
      </c>
    </row>
    <row r="78" spans="1:14" s="20" customFormat="1" ht="50.1" customHeight="1" x14ac:dyDescent="0.3">
      <c r="A78" s="85"/>
      <c r="B78" s="88"/>
      <c r="C78" s="42" t="s">
        <v>10</v>
      </c>
      <c r="D78" s="21">
        <f>SUM(E78:M78)</f>
        <v>48017846.829999998</v>
      </c>
      <c r="E78" s="21">
        <f>E80+E81+E82+E84+E87+E90+E92</f>
        <v>0</v>
      </c>
      <c r="F78" s="21">
        <f t="shared" ref="F78:J78" si="79">F80+F81+F82+F84+F87+F90+F92</f>
        <v>0</v>
      </c>
      <c r="G78" s="21">
        <f t="shared" si="79"/>
        <v>0</v>
      </c>
      <c r="H78" s="21">
        <f t="shared" si="79"/>
        <v>5392313.209999999</v>
      </c>
      <c r="I78" s="21">
        <f t="shared" si="79"/>
        <v>0</v>
      </c>
      <c r="J78" s="21">
        <f t="shared" si="79"/>
        <v>5386881.8600000003</v>
      </c>
      <c r="K78" s="21">
        <f>K80+K81+K82+K84+K87+K90+K92+K93+K95+K98</f>
        <v>37238651.759999998</v>
      </c>
      <c r="L78" s="21">
        <f t="shared" ref="L78:M78" si="80">L80+L81+L82+L84+L87+L90+L92+L93+L95</f>
        <v>0</v>
      </c>
      <c r="M78" s="21">
        <f t="shared" si="80"/>
        <v>0</v>
      </c>
    </row>
    <row r="79" spans="1:14" s="20" customFormat="1" ht="50.1" customHeight="1" x14ac:dyDescent="0.3">
      <c r="A79" s="86"/>
      <c r="B79" s="86"/>
      <c r="C79" s="42" t="s">
        <v>6</v>
      </c>
      <c r="D79" s="21">
        <f t="shared" si="75"/>
        <v>19543375.640000001</v>
      </c>
      <c r="E79" s="21">
        <v>0</v>
      </c>
      <c r="F79" s="21">
        <v>0</v>
      </c>
      <c r="G79" s="21">
        <v>0</v>
      </c>
      <c r="H79" s="21">
        <f>H85+H88</f>
        <v>3091470.09</v>
      </c>
      <c r="I79" s="21">
        <v>0</v>
      </c>
      <c r="J79" s="21">
        <f>J91</f>
        <v>9198405.7300000004</v>
      </c>
      <c r="K79" s="21">
        <f>K85+K88+K91+K96+K99</f>
        <v>7253499.8200000003</v>
      </c>
      <c r="L79" s="21">
        <f t="shared" ref="L79:M79" si="81">L85+L88+L91+L96</f>
        <v>0</v>
      </c>
      <c r="M79" s="21">
        <f t="shared" si="81"/>
        <v>0</v>
      </c>
    </row>
    <row r="80" spans="1:14" ht="149.25" customHeight="1" x14ac:dyDescent="0.3">
      <c r="A80" s="37" t="s">
        <v>34</v>
      </c>
      <c r="B80" s="46" t="s">
        <v>24</v>
      </c>
      <c r="C80" s="39" t="s">
        <v>10</v>
      </c>
      <c r="D80" s="8">
        <f>SUM(E80:M80)</f>
        <v>2600000</v>
      </c>
      <c r="E80" s="8">
        <v>0</v>
      </c>
      <c r="F80" s="8">
        <v>0</v>
      </c>
      <c r="G80" s="8">
        <v>0</v>
      </c>
      <c r="H80" s="8">
        <v>2600000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</row>
    <row r="81" spans="1:13" ht="134.25" customHeight="1" x14ac:dyDescent="0.3">
      <c r="A81" s="37" t="s">
        <v>41</v>
      </c>
      <c r="B81" s="46" t="s">
        <v>24</v>
      </c>
      <c r="C81" s="39" t="s">
        <v>10</v>
      </c>
      <c r="D81" s="8">
        <f t="shared" ref="D81" si="82">SUM(E81:M81)</f>
        <v>102800</v>
      </c>
      <c r="E81" s="8">
        <v>0</v>
      </c>
      <c r="F81" s="8">
        <v>0</v>
      </c>
      <c r="G81" s="8">
        <v>0</v>
      </c>
      <c r="H81" s="8">
        <v>102800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</row>
    <row r="82" spans="1:13" ht="153" customHeight="1" x14ac:dyDescent="0.3">
      <c r="A82" s="37" t="s">
        <v>43</v>
      </c>
      <c r="B82" s="46" t="s">
        <v>24</v>
      </c>
      <c r="C82" s="39" t="s">
        <v>10</v>
      </c>
      <c r="D82" s="8">
        <f>SUM(E82:M82)</f>
        <v>2346016.5299999998</v>
      </c>
      <c r="E82" s="8">
        <v>0</v>
      </c>
      <c r="F82" s="8">
        <v>0</v>
      </c>
      <c r="G82" s="8">
        <v>0</v>
      </c>
      <c r="H82" s="8">
        <v>2346016.5299999998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</row>
    <row r="83" spans="1:13" ht="42" customHeight="1" x14ac:dyDescent="0.3">
      <c r="A83" s="55" t="s">
        <v>42</v>
      </c>
      <c r="B83" s="67" t="s">
        <v>24</v>
      </c>
      <c r="C83" s="39" t="s">
        <v>5</v>
      </c>
      <c r="D83" s="8">
        <f>SUM(E83:M83)</f>
        <v>3343766.77</v>
      </c>
      <c r="E83" s="8">
        <v>0</v>
      </c>
      <c r="F83" s="8">
        <v>0</v>
      </c>
      <c r="G83" s="8">
        <f t="shared" ref="G83:M83" si="83">SUM(G84:G85)</f>
        <v>0</v>
      </c>
      <c r="H83" s="8">
        <f t="shared" si="83"/>
        <v>3343766.77</v>
      </c>
      <c r="I83" s="8">
        <f t="shared" si="83"/>
        <v>0</v>
      </c>
      <c r="J83" s="8">
        <f t="shared" si="83"/>
        <v>0</v>
      </c>
      <c r="K83" s="8">
        <f t="shared" si="83"/>
        <v>0</v>
      </c>
      <c r="L83" s="8">
        <f t="shared" ref="L83" si="84">SUM(L84:L85)</f>
        <v>0</v>
      </c>
      <c r="M83" s="8">
        <f t="shared" si="83"/>
        <v>0</v>
      </c>
    </row>
    <row r="84" spans="1:13" ht="42" customHeight="1" x14ac:dyDescent="0.3">
      <c r="A84" s="56"/>
      <c r="B84" s="68"/>
      <c r="C84" s="39" t="s">
        <v>10</v>
      </c>
      <c r="D84" s="8">
        <f t="shared" ref="D84:D96" si="85">SUM(E84:M84)</f>
        <v>334376.68</v>
      </c>
      <c r="E84" s="8">
        <v>0</v>
      </c>
      <c r="F84" s="8">
        <v>0</v>
      </c>
      <c r="G84" s="8">
        <f>G103+G105</f>
        <v>0</v>
      </c>
      <c r="H84" s="8">
        <v>334376.68</v>
      </c>
      <c r="I84" s="8">
        <f>I103+I105</f>
        <v>0</v>
      </c>
      <c r="J84" s="8">
        <f>J103+J105</f>
        <v>0</v>
      </c>
      <c r="K84" s="8">
        <v>0</v>
      </c>
      <c r="L84" s="8">
        <f t="shared" ref="L84:M84" si="86">L103+L105</f>
        <v>0</v>
      </c>
      <c r="M84" s="8">
        <f t="shared" si="86"/>
        <v>0</v>
      </c>
    </row>
    <row r="85" spans="1:13" ht="42" customHeight="1" x14ac:dyDescent="0.3">
      <c r="A85" s="97"/>
      <c r="B85" s="68"/>
      <c r="C85" s="39" t="s">
        <v>6</v>
      </c>
      <c r="D85" s="8">
        <f t="shared" si="85"/>
        <v>3009390.09</v>
      </c>
      <c r="E85" s="8">
        <v>0</v>
      </c>
      <c r="F85" s="8">
        <v>0</v>
      </c>
      <c r="G85" s="8">
        <v>0</v>
      </c>
      <c r="H85" s="8">
        <v>3009390.09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</row>
    <row r="86" spans="1:13" ht="46.5" customHeight="1" x14ac:dyDescent="0.3">
      <c r="A86" s="55" t="s">
        <v>47</v>
      </c>
      <c r="B86" s="67" t="s">
        <v>24</v>
      </c>
      <c r="C86" s="39" t="s">
        <v>5</v>
      </c>
      <c r="D86" s="8">
        <f t="shared" si="85"/>
        <v>91200</v>
      </c>
      <c r="E86" s="8">
        <v>0</v>
      </c>
      <c r="F86" s="8">
        <v>0</v>
      </c>
      <c r="G86" s="8">
        <f t="shared" ref="G86:M86" si="87">SUM(G87:G88)</f>
        <v>0</v>
      </c>
      <c r="H86" s="8">
        <f t="shared" si="87"/>
        <v>91200</v>
      </c>
      <c r="I86" s="8">
        <f t="shared" si="87"/>
        <v>0</v>
      </c>
      <c r="J86" s="8">
        <f t="shared" si="87"/>
        <v>0</v>
      </c>
      <c r="K86" s="8">
        <f t="shared" si="87"/>
        <v>0</v>
      </c>
      <c r="L86" s="8">
        <f t="shared" ref="L86" si="88">SUM(L87:L88)</f>
        <v>0</v>
      </c>
      <c r="M86" s="8">
        <f t="shared" si="87"/>
        <v>0</v>
      </c>
    </row>
    <row r="87" spans="1:13" ht="46.5" customHeight="1" x14ac:dyDescent="0.3">
      <c r="A87" s="56"/>
      <c r="B87" s="68"/>
      <c r="C87" s="39" t="s">
        <v>10</v>
      </c>
      <c r="D87" s="8">
        <f t="shared" si="85"/>
        <v>9120</v>
      </c>
      <c r="E87" s="8">
        <v>0</v>
      </c>
      <c r="F87" s="8">
        <v>0</v>
      </c>
      <c r="G87" s="8">
        <f>G106+G108</f>
        <v>0</v>
      </c>
      <c r="H87" s="8">
        <v>9120</v>
      </c>
      <c r="I87" s="8">
        <f t="shared" ref="I87:K87" si="89">I106+I108</f>
        <v>0</v>
      </c>
      <c r="J87" s="8">
        <f t="shared" si="89"/>
        <v>0</v>
      </c>
      <c r="K87" s="8">
        <f t="shared" si="89"/>
        <v>0</v>
      </c>
      <c r="L87" s="8">
        <f t="shared" ref="L87:M87" si="90">L106+L108</f>
        <v>0</v>
      </c>
      <c r="M87" s="8">
        <f t="shared" si="90"/>
        <v>0</v>
      </c>
    </row>
    <row r="88" spans="1:13" ht="46.5" customHeight="1" x14ac:dyDescent="0.3">
      <c r="A88" s="97"/>
      <c r="B88" s="68"/>
      <c r="C88" s="39" t="s">
        <v>6</v>
      </c>
      <c r="D88" s="8">
        <f t="shared" si="85"/>
        <v>82080</v>
      </c>
      <c r="E88" s="8">
        <v>0</v>
      </c>
      <c r="F88" s="8">
        <v>0</v>
      </c>
      <c r="G88" s="8">
        <v>0</v>
      </c>
      <c r="H88" s="8">
        <v>82080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</row>
    <row r="89" spans="1:13" ht="95.25" customHeight="1" x14ac:dyDescent="0.3">
      <c r="A89" s="55" t="s">
        <v>54</v>
      </c>
      <c r="B89" s="98" t="s">
        <v>24</v>
      </c>
      <c r="C89" s="39" t="s">
        <v>5</v>
      </c>
      <c r="D89" s="8">
        <f t="shared" si="85"/>
        <v>10335287.59</v>
      </c>
      <c r="E89" s="8">
        <f>E90+E91</f>
        <v>0</v>
      </c>
      <c r="F89" s="8">
        <f t="shared" ref="F89:M89" si="91">F90+F91</f>
        <v>0</v>
      </c>
      <c r="G89" s="8">
        <f t="shared" si="91"/>
        <v>0</v>
      </c>
      <c r="H89" s="8">
        <f t="shared" si="91"/>
        <v>0</v>
      </c>
      <c r="I89" s="8">
        <f t="shared" si="91"/>
        <v>0</v>
      </c>
      <c r="J89" s="8">
        <f t="shared" si="91"/>
        <v>10335287.59</v>
      </c>
      <c r="K89" s="8">
        <f t="shared" si="91"/>
        <v>0</v>
      </c>
      <c r="L89" s="8">
        <f t="shared" ref="L89" si="92">L90+L91</f>
        <v>0</v>
      </c>
      <c r="M89" s="8">
        <f t="shared" si="91"/>
        <v>0</v>
      </c>
    </row>
    <row r="90" spans="1:13" ht="95.25" customHeight="1" x14ac:dyDescent="0.3">
      <c r="A90" s="57"/>
      <c r="B90" s="71"/>
      <c r="C90" s="39" t="s">
        <v>10</v>
      </c>
      <c r="D90" s="8">
        <f t="shared" si="85"/>
        <v>1136881.8600000001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1136881.8600000001</v>
      </c>
      <c r="K90" s="8">
        <v>0</v>
      </c>
      <c r="L90" s="8">
        <v>0</v>
      </c>
      <c r="M90" s="8">
        <v>0</v>
      </c>
    </row>
    <row r="91" spans="1:13" ht="95.25" customHeight="1" x14ac:dyDescent="0.3">
      <c r="A91" s="58"/>
      <c r="B91" s="72"/>
      <c r="C91" s="39" t="s">
        <v>6</v>
      </c>
      <c r="D91" s="8">
        <f t="shared" si="85"/>
        <v>9198405.7300000004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9198405.7300000004</v>
      </c>
      <c r="K91" s="8">
        <v>0</v>
      </c>
      <c r="L91" s="8">
        <v>0</v>
      </c>
      <c r="M91" s="8">
        <v>0</v>
      </c>
    </row>
    <row r="92" spans="1:13" ht="203.25" customHeight="1" x14ac:dyDescent="0.3">
      <c r="A92" s="40" t="s">
        <v>55</v>
      </c>
      <c r="B92" s="41" t="s">
        <v>24</v>
      </c>
      <c r="C92" s="39" t="s">
        <v>10</v>
      </c>
      <c r="D92" s="8">
        <f t="shared" si="85"/>
        <v>4250000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4250000</v>
      </c>
      <c r="K92" s="8">
        <v>0</v>
      </c>
      <c r="L92" s="8">
        <v>0</v>
      </c>
      <c r="M92" s="8">
        <v>0</v>
      </c>
    </row>
    <row r="93" spans="1:13" ht="135.75" customHeight="1" x14ac:dyDescent="0.3">
      <c r="A93" s="34" t="s">
        <v>62</v>
      </c>
      <c r="B93" s="35" t="s">
        <v>63</v>
      </c>
      <c r="C93" s="39" t="s">
        <v>10</v>
      </c>
      <c r="D93" s="8">
        <f t="shared" ref="D93" si="93">SUM(E93:M93)</f>
        <v>36342151.579999998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49">
        <v>36342151.579999998</v>
      </c>
      <c r="L93" s="8">
        <v>0</v>
      </c>
      <c r="M93" s="8">
        <v>0</v>
      </c>
    </row>
    <row r="94" spans="1:13" ht="99.9" customHeight="1" x14ac:dyDescent="0.3">
      <c r="A94" s="99" t="s">
        <v>66</v>
      </c>
      <c r="B94" s="89" t="s">
        <v>24</v>
      </c>
      <c r="C94" s="39" t="s">
        <v>5</v>
      </c>
      <c r="D94" s="8">
        <f>SUM(E94:M94)</f>
        <v>8000000</v>
      </c>
      <c r="E94" s="8">
        <f>E95+E96</f>
        <v>0</v>
      </c>
      <c r="F94" s="8">
        <f t="shared" ref="F94:M94" si="94">F95+F96</f>
        <v>0</v>
      </c>
      <c r="G94" s="8">
        <f t="shared" si="94"/>
        <v>0</v>
      </c>
      <c r="H94" s="8">
        <f t="shared" si="94"/>
        <v>0</v>
      </c>
      <c r="I94" s="8">
        <f t="shared" si="94"/>
        <v>0</v>
      </c>
      <c r="J94" s="8">
        <f t="shared" si="94"/>
        <v>0</v>
      </c>
      <c r="K94" s="8">
        <f t="shared" si="94"/>
        <v>8000000</v>
      </c>
      <c r="L94" s="8">
        <f t="shared" si="94"/>
        <v>0</v>
      </c>
      <c r="M94" s="8">
        <f t="shared" si="94"/>
        <v>0</v>
      </c>
    </row>
    <row r="95" spans="1:13" ht="99.9" customHeight="1" x14ac:dyDescent="0.3">
      <c r="A95" s="90"/>
      <c r="B95" s="90"/>
      <c r="C95" s="39" t="s">
        <v>10</v>
      </c>
      <c r="D95" s="8">
        <f t="shared" si="85"/>
        <v>880000.18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880000.18</v>
      </c>
      <c r="L95" s="8">
        <v>0</v>
      </c>
      <c r="M95" s="8">
        <v>0</v>
      </c>
    </row>
    <row r="96" spans="1:13" ht="99.9" customHeight="1" x14ac:dyDescent="0.3">
      <c r="A96" s="91"/>
      <c r="B96" s="91"/>
      <c r="C96" s="39" t="s">
        <v>6</v>
      </c>
      <c r="D96" s="8">
        <f t="shared" si="85"/>
        <v>7119999.8200000003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7119999.8200000003</v>
      </c>
      <c r="L96" s="8">
        <v>0</v>
      </c>
      <c r="M96" s="8">
        <v>0</v>
      </c>
    </row>
    <row r="97" spans="1:13" ht="42" customHeight="1" x14ac:dyDescent="0.3">
      <c r="A97" s="55" t="s">
        <v>64</v>
      </c>
      <c r="B97" s="67" t="s">
        <v>24</v>
      </c>
      <c r="C97" s="39" t="s">
        <v>5</v>
      </c>
      <c r="D97" s="8">
        <f>SUM(E97:M97)</f>
        <v>150000</v>
      </c>
      <c r="E97" s="8">
        <v>0</v>
      </c>
      <c r="F97" s="8">
        <v>0</v>
      </c>
      <c r="G97" s="8">
        <f t="shared" ref="G97:M97" si="95">SUM(G98:G99)</f>
        <v>0</v>
      </c>
      <c r="H97" s="8">
        <v>0</v>
      </c>
      <c r="I97" s="8">
        <f t="shared" si="95"/>
        <v>0</v>
      </c>
      <c r="J97" s="8">
        <f t="shared" si="95"/>
        <v>0</v>
      </c>
      <c r="K97" s="8">
        <f t="shared" si="95"/>
        <v>150000</v>
      </c>
      <c r="L97" s="8">
        <f t="shared" si="95"/>
        <v>0</v>
      </c>
      <c r="M97" s="8">
        <f t="shared" si="95"/>
        <v>0</v>
      </c>
    </row>
    <row r="98" spans="1:13" ht="42" customHeight="1" x14ac:dyDescent="0.3">
      <c r="A98" s="56"/>
      <c r="B98" s="68"/>
      <c r="C98" s="39" t="s">
        <v>10</v>
      </c>
      <c r="D98" s="8">
        <f t="shared" ref="D98:D99" si="96">SUM(E98:M98)</f>
        <v>16500</v>
      </c>
      <c r="E98" s="8">
        <v>0</v>
      </c>
      <c r="F98" s="8">
        <v>0</v>
      </c>
      <c r="G98" s="8">
        <f>G117+G119</f>
        <v>0</v>
      </c>
      <c r="H98" s="8">
        <v>0</v>
      </c>
      <c r="I98" s="8">
        <f>I117+I119</f>
        <v>0</v>
      </c>
      <c r="J98" s="8">
        <f>J117+J119</f>
        <v>0</v>
      </c>
      <c r="K98" s="8">
        <v>16500</v>
      </c>
      <c r="L98" s="8">
        <f t="shared" ref="L98:M98" si="97">L117+L119</f>
        <v>0</v>
      </c>
      <c r="M98" s="8">
        <f t="shared" si="97"/>
        <v>0</v>
      </c>
    </row>
    <row r="99" spans="1:13" ht="42" customHeight="1" x14ac:dyDescent="0.3">
      <c r="A99" s="97"/>
      <c r="B99" s="68"/>
      <c r="C99" s="39" t="s">
        <v>6</v>
      </c>
      <c r="D99" s="8">
        <f t="shared" si="96"/>
        <v>133500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133500</v>
      </c>
      <c r="L99" s="8">
        <v>0</v>
      </c>
      <c r="M99" s="8">
        <v>0</v>
      </c>
    </row>
    <row r="100" spans="1:13" ht="42" customHeight="1" x14ac:dyDescent="0.3">
      <c r="A100" s="51"/>
      <c r="B100" s="27"/>
      <c r="C100" s="47"/>
      <c r="D100" s="48"/>
      <c r="E100" s="48"/>
      <c r="F100" s="48"/>
      <c r="G100" s="48"/>
      <c r="H100" s="48"/>
      <c r="I100" s="48"/>
      <c r="J100" s="48"/>
      <c r="K100" s="48"/>
      <c r="L100" s="48"/>
      <c r="M100" s="48"/>
    </row>
    <row r="101" spans="1:13" ht="38.4" x14ac:dyDescent="0.7">
      <c r="A101" s="94" t="s">
        <v>49</v>
      </c>
      <c r="B101" s="95"/>
      <c r="C101" s="96"/>
      <c r="D101" s="96"/>
      <c r="E101" s="28" t="s">
        <v>51</v>
      </c>
      <c r="F101" s="29"/>
      <c r="G101" s="29"/>
      <c r="H101" s="92" t="s">
        <v>52</v>
      </c>
      <c r="I101" s="93"/>
      <c r="J101" s="93"/>
      <c r="K101" s="93"/>
      <c r="L101" s="45"/>
    </row>
    <row r="102" spans="1:13" ht="21" x14ac:dyDescent="0.35">
      <c r="A102" s="2"/>
      <c r="B102" s="3"/>
      <c r="D102" s="4"/>
      <c r="E102" s="4"/>
      <c r="F102" s="38"/>
      <c r="G102" s="38"/>
      <c r="H102" s="5"/>
      <c r="I102" s="5"/>
      <c r="J102" s="38"/>
      <c r="K102" s="6"/>
      <c r="L102" s="6"/>
    </row>
    <row r="103" spans="1:13" x14ac:dyDescent="0.3">
      <c r="A103" s="1"/>
      <c r="B103" s="1"/>
      <c r="C103" s="1"/>
      <c r="D103" s="7"/>
      <c r="E103" s="7"/>
      <c r="F103" s="7"/>
      <c r="G103" s="7"/>
    </row>
    <row r="104" spans="1:13" x14ac:dyDescent="0.3">
      <c r="A104" s="1"/>
      <c r="B104" s="1"/>
      <c r="C104" s="1"/>
      <c r="D104" s="7"/>
      <c r="E104" s="7"/>
      <c r="F104" s="7"/>
      <c r="G104" s="7"/>
    </row>
    <row r="105" spans="1:13" x14ac:dyDescent="0.3">
      <c r="A105" s="1"/>
      <c r="B105" s="1"/>
      <c r="C105" s="1"/>
      <c r="D105" s="7"/>
      <c r="E105" s="7"/>
      <c r="F105" s="7"/>
      <c r="G105" s="7"/>
    </row>
    <row r="106" spans="1:13" x14ac:dyDescent="0.3">
      <c r="A106" s="1"/>
      <c r="B106" s="1"/>
      <c r="C106" s="1"/>
      <c r="D106" s="7"/>
      <c r="E106" s="7"/>
      <c r="F106" s="7"/>
      <c r="G106" s="7"/>
    </row>
  </sheetData>
  <mergeCells count="52">
    <mergeCell ref="B94:B96"/>
    <mergeCell ref="H101:K101"/>
    <mergeCell ref="A101:D101"/>
    <mergeCell ref="A83:A85"/>
    <mergeCell ref="B83:B85"/>
    <mergeCell ref="A89:A91"/>
    <mergeCell ref="B89:B91"/>
    <mergeCell ref="A94:A96"/>
    <mergeCell ref="A86:A88"/>
    <mergeCell ref="B86:B88"/>
    <mergeCell ref="A97:A99"/>
    <mergeCell ref="B97:B99"/>
    <mergeCell ref="A69:A72"/>
    <mergeCell ref="B69:B72"/>
    <mergeCell ref="B65:B68"/>
    <mergeCell ref="A77:A79"/>
    <mergeCell ref="B77:B79"/>
    <mergeCell ref="F7:M7"/>
    <mergeCell ref="B54:B57"/>
    <mergeCell ref="A58:A61"/>
    <mergeCell ref="B58:B61"/>
    <mergeCell ref="A9:M9"/>
    <mergeCell ref="E11:M11"/>
    <mergeCell ref="A14:A18"/>
    <mergeCell ref="B14:B18"/>
    <mergeCell ref="D11:D12"/>
    <mergeCell ref="B11:B12"/>
    <mergeCell ref="C11:C12"/>
    <mergeCell ref="A11:A12"/>
    <mergeCell ref="A19:A23"/>
    <mergeCell ref="A50:A53"/>
    <mergeCell ref="B50:B53"/>
    <mergeCell ref="A54:A57"/>
    <mergeCell ref="H1:M1"/>
    <mergeCell ref="H2:M2"/>
    <mergeCell ref="H3:M3"/>
    <mergeCell ref="H5:M5"/>
    <mergeCell ref="G6:M6"/>
    <mergeCell ref="B19:B23"/>
    <mergeCell ref="A65:A68"/>
    <mergeCell ref="B24:B28"/>
    <mergeCell ref="A29:A32"/>
    <mergeCell ref="B29:B32"/>
    <mergeCell ref="A33:A37"/>
    <mergeCell ref="B33:B37"/>
    <mergeCell ref="A40:A43"/>
    <mergeCell ref="B40:B43"/>
    <mergeCell ref="A46:A49"/>
    <mergeCell ref="B46:B49"/>
    <mergeCell ref="A24:A28"/>
    <mergeCell ref="A62:A64"/>
    <mergeCell ref="B62:B64"/>
  </mergeCells>
  <pageMargins left="0.55118110236220474" right="0.11811023622047245" top="0.19685039370078741" bottom="0.19685039370078741" header="0.43307086614173229" footer="0.43307086614173229"/>
  <pageSetup paperSize="9" scale="38" fitToHeight="8" orientation="landscape" r:id="rId1"/>
  <rowBreaks count="7" manualBreakCount="7">
    <brk id="28" max="11" man="1"/>
    <brk id="43" max="11" man="1"/>
    <brk id="61" max="11" man="1"/>
    <brk id="74" max="11" man="1"/>
    <brk id="82" max="11" man="1"/>
    <brk id="96" max="12" man="1"/>
    <brk id="10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ресурсное </vt:lpstr>
      <vt:lpstr>'ресурсное '!Заголовки_для_печати</vt:lpstr>
      <vt:lpstr>'ресурсное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2024-06-20T01:41:45Z</dcterms:modified>
</cp:coreProperties>
</file>