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AB99DF4-28B3-406C-811A-80E220AED274}" xr6:coauthVersionLast="47" xr6:coauthVersionMax="47" xr10:uidLastSave="{00000000-0000-0000-0000-000000000000}"/>
  <bookViews>
    <workbookView xWindow="1536" yWindow="1380" windowWidth="19188" windowHeight="10980" xr2:uid="{00000000-000D-0000-FFFF-FFFF00000000}"/>
  </bookViews>
  <sheets>
    <sheet name="ресурсное " sheetId="4" r:id="rId1"/>
  </sheets>
  <definedNames>
    <definedName name="_xlnm.Print_Titles" localSheetId="0">'ресурсное '!$12:$14</definedName>
    <definedName name="_xlnm.Print_Area" localSheetId="0">'ресурсное '!$A$1:$M$95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8" i="4" l="1"/>
  <c r="M48" i="4"/>
  <c r="J48" i="4"/>
  <c r="E26" i="4"/>
  <c r="K56" i="4"/>
  <c r="D56" i="4" s="1"/>
  <c r="D86" i="4"/>
  <c r="D89" i="4"/>
  <c r="D91" i="4"/>
  <c r="D92" i="4"/>
  <c r="D93" i="4"/>
  <c r="D83" i="4"/>
  <c r="F79" i="4"/>
  <c r="H79" i="4"/>
  <c r="E79" i="4"/>
  <c r="D82" i="4"/>
  <c r="D81" i="4"/>
  <c r="D77" i="4"/>
  <c r="D60" i="4"/>
  <c r="D61" i="4"/>
  <c r="D62" i="4"/>
  <c r="D64" i="4"/>
  <c r="D65" i="4"/>
  <c r="D67" i="4"/>
  <c r="D68" i="4"/>
  <c r="D69" i="4"/>
  <c r="D71" i="4"/>
  <c r="D72" i="4"/>
  <c r="D73" i="4"/>
  <c r="D57" i="4"/>
  <c r="D58" i="4"/>
  <c r="D42" i="4"/>
  <c r="D43" i="4"/>
  <c r="D44" i="4"/>
  <c r="D46" i="4"/>
  <c r="D31" i="4"/>
  <c r="D32" i="4"/>
  <c r="D33" i="4"/>
  <c r="D35" i="4"/>
  <c r="D36" i="4"/>
  <c r="D37" i="4"/>
  <c r="D38" i="4"/>
  <c r="D29" i="4"/>
  <c r="L90" i="4"/>
  <c r="L88" i="4"/>
  <c r="L87" i="4" s="1"/>
  <c r="L85" i="4"/>
  <c r="L84" i="4" s="1"/>
  <c r="L74" i="4"/>
  <c r="L70" i="4"/>
  <c r="L66" i="4"/>
  <c r="L63" i="4"/>
  <c r="L59" i="4"/>
  <c r="L55" i="4"/>
  <c r="L54" i="4"/>
  <c r="L53" i="4"/>
  <c r="L52" i="4"/>
  <c r="L49" i="4"/>
  <c r="L45" i="4"/>
  <c r="L26" i="4" s="1"/>
  <c r="L41" i="4"/>
  <c r="L34" i="4"/>
  <c r="L30" i="4"/>
  <c r="L28" i="4"/>
  <c r="L27" i="4"/>
  <c r="L23" i="4"/>
  <c r="L18" i="4" s="1"/>
  <c r="L22" i="4"/>
  <c r="L17" i="4" s="1"/>
  <c r="L79" i="4" l="1"/>
  <c r="K48" i="4"/>
  <c r="L25" i="4"/>
  <c r="L51" i="4"/>
  <c r="L50" i="4"/>
  <c r="L47" i="4" s="1"/>
  <c r="L78" i="4" l="1"/>
  <c r="L21" i="4"/>
  <c r="L16" i="4" l="1"/>
  <c r="L20" i="4"/>
  <c r="L15" i="4" s="1"/>
  <c r="J66" i="4" l="1"/>
  <c r="J52" i="4"/>
  <c r="M70" i="4" l="1"/>
  <c r="K70" i="4"/>
  <c r="I70" i="4"/>
  <c r="H70" i="4"/>
  <c r="G70" i="4"/>
  <c r="F70" i="4"/>
  <c r="E70" i="4"/>
  <c r="J55" i="4"/>
  <c r="I74" i="4"/>
  <c r="J74" i="4"/>
  <c r="K74" i="4"/>
  <c r="M74" i="4"/>
  <c r="H74" i="4"/>
  <c r="D74" i="4" l="1"/>
  <c r="J70" i="4"/>
  <c r="D70" i="4" s="1"/>
  <c r="J54" i="4"/>
  <c r="J50" i="4" s="1"/>
  <c r="J49" i="4" l="1"/>
  <c r="J47" i="4" l="1"/>
  <c r="J80" i="4"/>
  <c r="F90" i="4"/>
  <c r="G90" i="4"/>
  <c r="H90" i="4"/>
  <c r="I90" i="4"/>
  <c r="J90" i="4"/>
  <c r="K90" i="4"/>
  <c r="M90" i="4"/>
  <c r="E90" i="4"/>
  <c r="K23" i="4"/>
  <c r="M23" i="4"/>
  <c r="J23" i="4"/>
  <c r="K49" i="4"/>
  <c r="M49" i="4"/>
  <c r="J53" i="4"/>
  <c r="J51" i="4" s="1"/>
  <c r="D90" i="4" l="1"/>
  <c r="J22" i="4"/>
  <c r="F66" i="4" l="1"/>
  <c r="G66" i="4"/>
  <c r="H66" i="4"/>
  <c r="I66" i="4"/>
  <c r="K66" i="4"/>
  <c r="M66" i="4"/>
  <c r="E66" i="4"/>
  <c r="D66" i="4" l="1"/>
  <c r="I49" i="4" l="1"/>
  <c r="M18" i="4" l="1"/>
  <c r="M27" i="4"/>
  <c r="M28" i="4"/>
  <c r="M30" i="4"/>
  <c r="M34" i="4"/>
  <c r="M41" i="4"/>
  <c r="M45" i="4"/>
  <c r="M26" i="4" s="1"/>
  <c r="M22" i="4"/>
  <c r="M17" i="4" s="1"/>
  <c r="M52" i="4"/>
  <c r="M53" i="4"/>
  <c r="M54" i="4"/>
  <c r="M50" i="4" s="1"/>
  <c r="M47" i="4" s="1"/>
  <c r="M55" i="4"/>
  <c r="M59" i="4"/>
  <c r="M63" i="4"/>
  <c r="M85" i="4"/>
  <c r="M88" i="4"/>
  <c r="M87" i="4" s="1"/>
  <c r="M79" i="4" l="1"/>
  <c r="M21" i="4" s="1"/>
  <c r="M20" i="4" s="1"/>
  <c r="M15" i="4" s="1"/>
  <c r="M84" i="4"/>
  <c r="M25" i="4"/>
  <c r="M51" i="4"/>
  <c r="M78" i="4" l="1"/>
  <c r="M16" i="4"/>
  <c r="H80" i="4" l="1"/>
  <c r="D80" i="4" s="1"/>
  <c r="K88" i="4"/>
  <c r="K87" i="4" s="1"/>
  <c r="J88" i="4"/>
  <c r="J87" i="4" s="1"/>
  <c r="I88" i="4"/>
  <c r="I87" i="4" s="1"/>
  <c r="G88" i="4"/>
  <c r="H87" i="4"/>
  <c r="D88" i="4" l="1"/>
  <c r="G87" i="4"/>
  <c r="D87" i="4" s="1"/>
  <c r="I54" i="4"/>
  <c r="I50" i="4" s="1"/>
  <c r="K54" i="4"/>
  <c r="K50" i="4" s="1"/>
  <c r="I53" i="4"/>
  <c r="K53" i="4"/>
  <c r="I52" i="4"/>
  <c r="K52" i="4"/>
  <c r="H54" i="4"/>
  <c r="H53" i="4"/>
  <c r="H52" i="4"/>
  <c r="F51" i="4"/>
  <c r="G51" i="4"/>
  <c r="E51" i="4"/>
  <c r="H48" i="4" l="1"/>
  <c r="H21" i="4" s="1"/>
  <c r="H16" i="4" s="1"/>
  <c r="D52" i="4"/>
  <c r="H49" i="4"/>
  <c r="H22" i="4" s="1"/>
  <c r="D53" i="4"/>
  <c r="H50" i="4"/>
  <c r="H23" i="4" s="1"/>
  <c r="D54" i="4"/>
  <c r="K51" i="4"/>
  <c r="I51" i="4"/>
  <c r="H51" i="4"/>
  <c r="H47" i="4"/>
  <c r="H84" i="4"/>
  <c r="D51" i="4" l="1"/>
  <c r="F63" i="4"/>
  <c r="G63" i="4"/>
  <c r="H63" i="4"/>
  <c r="I63" i="4"/>
  <c r="J63" i="4"/>
  <c r="K63" i="4"/>
  <c r="E63" i="4"/>
  <c r="D63" i="4" l="1"/>
  <c r="H59" i="4"/>
  <c r="F78" i="4"/>
  <c r="H78" i="4"/>
  <c r="K27" i="4"/>
  <c r="J27" i="4"/>
  <c r="I27" i="4"/>
  <c r="H27" i="4"/>
  <c r="G27" i="4"/>
  <c r="G28" i="4"/>
  <c r="E78" i="4" l="1"/>
  <c r="E24" i="4"/>
  <c r="F24" i="4"/>
  <c r="G24" i="4"/>
  <c r="I23" i="4"/>
  <c r="K45" i="4"/>
  <c r="K26" i="4" s="1"/>
  <c r="J45" i="4"/>
  <c r="J26" i="4" s="1"/>
  <c r="I45" i="4"/>
  <c r="I26" i="4" s="1"/>
  <c r="H45" i="4"/>
  <c r="H26" i="4" s="1"/>
  <c r="G45" i="4"/>
  <c r="K41" i="4"/>
  <c r="J41" i="4"/>
  <c r="I41" i="4"/>
  <c r="H41" i="4"/>
  <c r="G41" i="4"/>
  <c r="K34" i="4"/>
  <c r="J34" i="4"/>
  <c r="I34" i="4"/>
  <c r="H34" i="4"/>
  <c r="G34" i="4"/>
  <c r="F34" i="4"/>
  <c r="E34" i="4"/>
  <c r="K30" i="4"/>
  <c r="J30" i="4"/>
  <c r="I30" i="4"/>
  <c r="H30" i="4"/>
  <c r="G30" i="4"/>
  <c r="F30" i="4"/>
  <c r="E30" i="4"/>
  <c r="K28" i="4"/>
  <c r="J28" i="4"/>
  <c r="I28" i="4"/>
  <c r="H28" i="4"/>
  <c r="G23" i="4"/>
  <c r="G18" i="4" s="1"/>
  <c r="F28" i="4"/>
  <c r="E28" i="4"/>
  <c r="G22" i="4"/>
  <c r="F27" i="4"/>
  <c r="E27" i="4"/>
  <c r="F26" i="4"/>
  <c r="D30" i="4" l="1"/>
  <c r="E21" i="4"/>
  <c r="E23" i="4"/>
  <c r="D28" i="4"/>
  <c r="E22" i="4"/>
  <c r="D27" i="4"/>
  <c r="D41" i="4"/>
  <c r="D34" i="4"/>
  <c r="D45" i="4"/>
  <c r="D24" i="4"/>
  <c r="G26" i="4"/>
  <c r="G21" i="4" s="1"/>
  <c r="F22" i="4"/>
  <c r="F21" i="4"/>
  <c r="I25" i="4"/>
  <c r="J25" i="4"/>
  <c r="F25" i="4"/>
  <c r="H25" i="4"/>
  <c r="K25" i="4"/>
  <c r="E25" i="4"/>
  <c r="F23" i="4"/>
  <c r="G17" i="4"/>
  <c r="D23" i="4" l="1"/>
  <c r="D26" i="4"/>
  <c r="G25" i="4"/>
  <c r="D25" i="4" s="1"/>
  <c r="G16" i="4" l="1"/>
  <c r="G15" i="4" s="1"/>
  <c r="G20" i="4"/>
  <c r="I48" i="4"/>
  <c r="G49" i="4"/>
  <c r="G50" i="4"/>
  <c r="I22" i="4" l="1"/>
  <c r="K22" i="4"/>
  <c r="D22" i="4" l="1"/>
  <c r="H20" i="4"/>
  <c r="K85" i="4" l="1"/>
  <c r="K79" i="4" s="1"/>
  <c r="J85" i="4"/>
  <c r="I85" i="4"/>
  <c r="I79" i="4" s="1"/>
  <c r="G85" i="4"/>
  <c r="D85" i="4" l="1"/>
  <c r="G79" i="4"/>
  <c r="J79" i="4"/>
  <c r="J21" i="4" s="1"/>
  <c r="J20" i="4" s="1"/>
  <c r="J15" i="4" s="1"/>
  <c r="I78" i="4"/>
  <c r="I21" i="4"/>
  <c r="K21" i="4"/>
  <c r="K78" i="4"/>
  <c r="G84" i="4"/>
  <c r="I84" i="4"/>
  <c r="J84" i="4"/>
  <c r="K84" i="4"/>
  <c r="H17" i="4"/>
  <c r="J78" i="4" l="1"/>
  <c r="G48" i="4"/>
  <c r="D79" i="4"/>
  <c r="D84" i="4"/>
  <c r="I20" i="4"/>
  <c r="D21" i="4"/>
  <c r="G78" i="4"/>
  <c r="D78" i="4" s="1"/>
  <c r="K59" i="4"/>
  <c r="K55" i="4" l="1"/>
  <c r="J59" i="4"/>
  <c r="H18" i="4" l="1"/>
  <c r="H15" i="4" s="1"/>
  <c r="I18" i="4"/>
  <c r="I17" i="4"/>
  <c r="J17" i="4"/>
  <c r="K17" i="4"/>
  <c r="J16" i="4"/>
  <c r="F59" i="4"/>
  <c r="G47" i="4" l="1"/>
  <c r="I47" i="4" l="1"/>
  <c r="G59" i="4"/>
  <c r="F49" i="4" l="1"/>
  <c r="K47" i="4"/>
  <c r="F50" i="4"/>
  <c r="E50" i="4"/>
  <c r="D50" i="4" s="1"/>
  <c r="E49" i="4"/>
  <c r="D49" i="4" s="1"/>
  <c r="F48" i="4"/>
  <c r="E48" i="4"/>
  <c r="D48" i="4" s="1"/>
  <c r="E55" i="4"/>
  <c r="F55" i="4"/>
  <c r="G55" i="4"/>
  <c r="H55" i="4"/>
  <c r="I55" i="4"/>
  <c r="D55" i="4" l="1"/>
  <c r="F47" i="4"/>
  <c r="E47" i="4"/>
  <c r="D47" i="4" s="1"/>
  <c r="E59" i="4"/>
  <c r="D59" i="4" s="1"/>
  <c r="I59" i="4"/>
  <c r="F19" i="4" l="1"/>
  <c r="D19" i="4" s="1"/>
  <c r="K18" i="4"/>
  <c r="J18" i="4"/>
  <c r="K16" i="4" l="1"/>
  <c r="K20" i="4"/>
  <c r="K15" i="4" s="1"/>
  <c r="E20" i="4" l="1"/>
  <c r="F20" i="4"/>
  <c r="E16" i="4"/>
  <c r="D20" i="4" l="1"/>
  <c r="F18" i="4"/>
  <c r="F17" i="4"/>
  <c r="E17" i="4"/>
  <c r="E18" i="4"/>
  <c r="F16" i="4"/>
  <c r="D18" i="4" l="1"/>
  <c r="D17" i="4"/>
  <c r="I15" i="4"/>
  <c r="E15" i="4"/>
  <c r="I16" i="4"/>
  <c r="D16" i="4" s="1"/>
  <c r="F15" i="4"/>
  <c r="D15" i="4" l="1"/>
</calcChain>
</file>

<file path=xl/sharedStrings.xml><?xml version="1.0" encoding="utf-8"?>
<sst xmlns="http://schemas.openxmlformats.org/spreadsheetml/2006/main" count="201" uniqueCount="64">
  <si>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</si>
  <si>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</si>
  <si>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</si>
  <si>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</si>
  <si>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</si>
  <si>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</si>
  <si>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</si>
  <si>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</si>
  <si>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</si>
  <si>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</si>
  <si>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</si>
  <si>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</si>
  <si>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</si>
  <si>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</si>
  <si>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</si>
  <si>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</si>
  <si>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</si>
  <si>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</si>
  <si>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</si>
  <si>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</si>
  <si>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</si>
  <si>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</si>
  <si>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</si>
  <si>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</si>
  <si>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</si>
  <si>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</si>
  <si>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</si>
  <si>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</si>
  <si>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</si>
  <si>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</si>
  <si>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</si>
  <si>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</si>
  <si>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</si>
  <si>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</si>
  <si>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</si>
  <si>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</si>
  <si>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</si>
  <si>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</si>
  <si>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</si>
  <si>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</si>
  <si>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</si>
  <si>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</si>
  <si>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</si>
  <si>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</si>
  <si>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</si>
  <si>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</si>
  <si>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</si>
  <si>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</si>
  <si>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</si>
  <si>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 xml:space="preserve">Мэр города </t>
  </si>
  <si>
    <t>2025 год</t>
  </si>
  <si>
    <t xml:space="preserve">  </t>
  </si>
  <si>
    <t>М.В. Торопкин</t>
  </si>
  <si>
    <t>Мероприятие 1.3. «Концепция благоустройства ул. Интернациональной «Город из трамвайного окна»
в г. Усолье-Сибирское»</t>
  </si>
  <si>
    <t>Мероприятие 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 (приобретение и установка МАФов и остановочных павильонов)</t>
  </si>
  <si>
    <t>Мероприятие 3.7.
Разработка проектно-сметной документации в рамках проекта "Город из трамвайного окна 2: молекулярное наследие. Концепция благоустройства территории улиц Менделеева и Интернациональная в г. Усолье-Сибирское"</t>
  </si>
  <si>
    <t>Мероприятие 1.4. 
«Город из трамвайного окна 2: молекулярное наследие. Концепция благоустройства территории улиц Менделеева и Интернациональная в г. Усолье-Сибирское»</t>
  </si>
  <si>
    <t>Приложение 3</t>
  </si>
  <si>
    <t>«Формирование современной городской среды» на 2018-2026 годы</t>
  </si>
  <si>
    <t>Ресурсное обеспечение реализации муниципальной программы города Усолье-Сибирское «Формирование современной городской среды» на 2018-2026 годы (далее - Программа)</t>
  </si>
  <si>
    <t>2026 год</t>
  </si>
  <si>
    <t xml:space="preserve">Муниципальная программа города Усолье-Сибирское «Формирование современной городской среды» на 2018-2026 годы </t>
  </si>
  <si>
    <t xml:space="preserve">Подпрограмма «Развитие благоустройства территории города Усолье-Сибирское» на 2018-2026 годы </t>
  </si>
  <si>
    <t>от 22.02.2024 г. № 757-па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</si>
</sst>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name val="Times New Roman"/>
      <family val="1"/>
      <charset val="204"/>
    </font>
    <font>
      <b/>
      <sz val="3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Times New Roman"/>
      <family val="1"/>
      <charset val="204"/>
    </font>
    <font>
      <sz val="17"/>
      <name val="Calibri"/>
      <family val="2"/>
      <scheme val="minor"/>
    </font>
    <font>
      <b/>
      <sz val="11"/>
      <name val="Calibri"/>
      <family val="2"/>
      <scheme val="minor"/>
    </font>
    <font>
      <b/>
      <sz val="17"/>
      <name val="Calibri"/>
      <family val="2"/>
      <scheme val="minor"/>
    </font>
    <font>
      <sz val="30"/>
      <name val="Calibri"/>
      <family val="2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5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4" fontId="7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vertical="center" wrapText="1"/>
    </xf>
    <xf numFmtId="0" fontId="5" fillId="0" borderId="0" xfId="0" applyFont="1" applyAlignment="1">
      <alignment horizontal="right"/>
    </xf>
    <xf numFmtId="4" fontId="11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/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4" fillId="0" borderId="0" xfId="0" applyFont="1"/>
    <xf numFmtId="4" fontId="15" fillId="0" borderId="1" xfId="0" applyNumberFormat="1" applyFont="1" applyBorder="1" applyAlignment="1">
      <alignment horizontal="center" vertical="center"/>
    </xf>
    <xf numFmtId="4" fontId="15" fillId="0" borderId="3" xfId="0" applyNumberFormat="1" applyFont="1" applyBorder="1" applyAlignment="1">
      <alignment horizontal="center" vertical="center"/>
    </xf>
    <xf numFmtId="0" fontId="17" fillId="0" borderId="0" xfId="0" applyFont="1"/>
    <xf numFmtId="4" fontId="15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4" fontId="6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left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/>
    <xf numFmtId="0" fontId="4" fillId="0" borderId="0" xfId="0" applyFont="1"/>
    <xf numFmtId="0" fontId="6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tabSelected="1" topLeftCell="C1" zoomScale="50" zoomScaleNormal="50" zoomScaleSheetLayoutView="50" workbookViewId="0">
      <selection activeCell="H4" sqref="H4:M4"/>
    </sheetView>
  </sheetViews>
  <sheetFormatPr defaultColWidth="9.109375" defaultRowHeight="14.4" outlineLevelRow="1" x14ac:dyDescent="0.3"/>
  <cols>
    <col min="1" max="1" width="46.109375" style="9" customWidth="1"/>
    <col min="2" max="2" width="31.44140625" style="9" customWidth="1"/>
    <col min="3" max="3" width="28.109375" style="9" customWidth="1"/>
    <col min="4" max="4" width="28.33203125" style="10" customWidth="1"/>
    <col min="5" max="5" width="24.88671875" style="10" customWidth="1"/>
    <col min="6" max="7" width="25.33203125" style="10" customWidth="1"/>
    <col min="8" max="8" width="25" style="9" customWidth="1"/>
    <col min="9" max="9" width="25.6640625" style="9" customWidth="1"/>
    <col min="10" max="10" width="25.44140625" style="9" customWidth="1"/>
    <col min="11" max="12" width="26.33203125" style="9" customWidth="1"/>
    <col min="13" max="13" width="25.44140625" style="9" customWidth="1"/>
    <col min="14" max="14" width="22" style="9" customWidth="1"/>
    <col min="15" max="16384" width="9.109375" style="9"/>
  </cols>
  <sheetData>
    <row r="1" spans="1:13" ht="21" customHeight="1" x14ac:dyDescent="0.3"/>
    <row r="2" spans="1:13" ht="28.5" customHeight="1" x14ac:dyDescent="0.4">
      <c r="A2" s="11"/>
      <c r="B2" s="11"/>
      <c r="C2" s="11"/>
      <c r="D2" s="12"/>
      <c r="E2" s="12"/>
      <c r="F2" s="13"/>
      <c r="G2" s="13"/>
      <c r="H2" s="66" t="s">
        <v>57</v>
      </c>
      <c r="I2" s="66"/>
      <c r="J2" s="66"/>
      <c r="K2" s="66"/>
      <c r="L2" s="66"/>
      <c r="M2" s="69"/>
    </row>
    <row r="3" spans="1:13" ht="33" customHeight="1" x14ac:dyDescent="0.4">
      <c r="A3" s="11"/>
      <c r="B3" s="11"/>
      <c r="C3" s="11"/>
      <c r="D3" s="12"/>
      <c r="E3" s="12"/>
      <c r="F3" s="13"/>
      <c r="G3" s="13"/>
      <c r="H3" s="66" t="s">
        <v>25</v>
      </c>
      <c r="I3" s="66"/>
      <c r="J3" s="66"/>
      <c r="K3" s="66"/>
      <c r="L3" s="66"/>
      <c r="M3" s="69"/>
    </row>
    <row r="4" spans="1:13" ht="30.75" customHeight="1" x14ac:dyDescent="0.4">
      <c r="A4" s="11"/>
      <c r="B4" s="11"/>
      <c r="C4" s="11"/>
      <c r="D4" s="12"/>
      <c r="E4" s="12"/>
      <c r="F4" s="13"/>
      <c r="G4" s="13"/>
      <c r="H4" s="66" t="s">
        <v>63</v>
      </c>
      <c r="I4" s="66"/>
      <c r="J4" s="66"/>
      <c r="K4" s="66"/>
      <c r="L4" s="66"/>
      <c r="M4" s="69"/>
    </row>
    <row r="5" spans="1:13" ht="28.5" customHeight="1" x14ac:dyDescent="0.4">
      <c r="A5" s="11"/>
      <c r="B5" s="11"/>
      <c r="C5" s="11"/>
      <c r="D5" s="12"/>
      <c r="E5" s="12"/>
      <c r="F5" s="13"/>
      <c r="G5" s="13"/>
      <c r="H5" s="14"/>
      <c r="I5" s="15"/>
      <c r="J5" s="13"/>
      <c r="K5" s="13"/>
      <c r="L5" s="13"/>
    </row>
    <row r="6" spans="1:13" ht="26.25" customHeight="1" outlineLevel="1" x14ac:dyDescent="0.45">
      <c r="A6" s="11"/>
      <c r="B6" s="11"/>
      <c r="C6" s="11"/>
      <c r="D6" s="12"/>
      <c r="E6" s="12"/>
      <c r="F6" s="39"/>
      <c r="G6" s="39"/>
      <c r="H6" s="66" t="s">
        <v>18</v>
      </c>
      <c r="I6" s="66"/>
      <c r="J6" s="68"/>
      <c r="K6" s="68"/>
      <c r="L6" s="68"/>
      <c r="M6" s="69"/>
    </row>
    <row r="7" spans="1:13" ht="30.75" customHeight="1" outlineLevel="1" x14ac:dyDescent="0.45">
      <c r="A7" s="11"/>
      <c r="B7" s="11"/>
      <c r="C7" s="11"/>
      <c r="D7" s="12"/>
      <c r="E7" s="12"/>
      <c r="F7" s="39"/>
      <c r="G7" s="66" t="s">
        <v>14</v>
      </c>
      <c r="H7" s="67"/>
      <c r="I7" s="67"/>
      <c r="J7" s="67"/>
      <c r="K7" s="67"/>
      <c r="L7" s="67"/>
      <c r="M7" s="69"/>
    </row>
    <row r="8" spans="1:13" ht="26.25" customHeight="1" outlineLevel="1" x14ac:dyDescent="0.45">
      <c r="A8" s="11"/>
      <c r="B8" s="11"/>
      <c r="C8" s="11"/>
      <c r="D8" s="12"/>
      <c r="E8" s="12"/>
      <c r="F8" s="66" t="s">
        <v>58</v>
      </c>
      <c r="G8" s="67"/>
      <c r="H8" s="67"/>
      <c r="I8" s="67"/>
      <c r="J8" s="68"/>
      <c r="K8" s="68"/>
      <c r="L8" s="68"/>
      <c r="M8" s="69"/>
    </row>
    <row r="9" spans="1:13" ht="23.4" outlineLevel="1" x14ac:dyDescent="0.45">
      <c r="A9" s="11"/>
      <c r="B9" s="11"/>
      <c r="C9" s="11"/>
      <c r="D9" s="12"/>
      <c r="E9" s="12"/>
      <c r="F9" s="39"/>
      <c r="G9" s="39"/>
      <c r="H9" s="39"/>
      <c r="I9" s="16"/>
      <c r="J9" s="17"/>
      <c r="K9" s="17"/>
      <c r="L9" s="17"/>
    </row>
    <row r="10" spans="1:13" ht="48.75" customHeight="1" x14ac:dyDescent="0.45">
      <c r="A10" s="76" t="s">
        <v>59</v>
      </c>
      <c r="B10" s="76"/>
      <c r="C10" s="76"/>
      <c r="D10" s="76"/>
      <c r="E10" s="76"/>
      <c r="F10" s="76"/>
      <c r="G10" s="76"/>
      <c r="H10" s="76"/>
      <c r="I10" s="76"/>
      <c r="J10" s="68"/>
      <c r="K10" s="69"/>
      <c r="L10" s="69"/>
      <c r="M10" s="69"/>
    </row>
    <row r="11" spans="1:13" ht="23.4" x14ac:dyDescent="0.45">
      <c r="A11" s="17"/>
      <c r="B11" s="17"/>
      <c r="C11" s="17"/>
      <c r="D11" s="39"/>
      <c r="E11" s="39"/>
      <c r="F11" s="39"/>
      <c r="G11" s="16"/>
      <c r="H11" s="17"/>
      <c r="I11" s="17"/>
      <c r="J11" s="17"/>
      <c r="K11" s="17"/>
      <c r="L11" s="17"/>
    </row>
    <row r="12" spans="1:13" ht="42" customHeight="1" x14ac:dyDescent="0.45">
      <c r="A12" s="62" t="s">
        <v>20</v>
      </c>
      <c r="B12" s="62" t="s">
        <v>21</v>
      </c>
      <c r="C12" s="62" t="s">
        <v>0</v>
      </c>
      <c r="D12" s="75" t="s">
        <v>1</v>
      </c>
      <c r="E12" s="92" t="s">
        <v>2</v>
      </c>
      <c r="F12" s="92"/>
      <c r="G12" s="92"/>
      <c r="H12" s="92"/>
      <c r="I12" s="92"/>
      <c r="J12" s="93"/>
      <c r="K12" s="93"/>
      <c r="L12" s="93"/>
      <c r="M12" s="94"/>
    </row>
    <row r="13" spans="1:13" ht="179.25" customHeight="1" x14ac:dyDescent="0.3">
      <c r="A13" s="62"/>
      <c r="B13" s="62"/>
      <c r="C13" s="62"/>
      <c r="D13" s="75"/>
      <c r="E13" s="44" t="s">
        <v>3</v>
      </c>
      <c r="F13" s="44" t="s">
        <v>7</v>
      </c>
      <c r="G13" s="44" t="s">
        <v>4</v>
      </c>
      <c r="H13" s="44" t="s">
        <v>8</v>
      </c>
      <c r="I13" s="44" t="s">
        <v>11</v>
      </c>
      <c r="J13" s="44" t="s">
        <v>12</v>
      </c>
      <c r="K13" s="44" t="s">
        <v>13</v>
      </c>
      <c r="L13" s="44" t="s">
        <v>50</v>
      </c>
      <c r="M13" s="44" t="s">
        <v>60</v>
      </c>
    </row>
    <row r="14" spans="1:13" s="47" customFormat="1" ht="26.25" customHeight="1" x14ac:dyDescent="0.3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  <c r="H14" s="46">
        <v>8</v>
      </c>
      <c r="I14" s="46">
        <v>9</v>
      </c>
      <c r="J14" s="46">
        <v>10</v>
      </c>
      <c r="K14" s="46">
        <v>11</v>
      </c>
      <c r="L14" s="46">
        <v>12</v>
      </c>
      <c r="M14" s="46">
        <v>13</v>
      </c>
    </row>
    <row r="15" spans="1:13" ht="50.1" customHeight="1" x14ac:dyDescent="0.3">
      <c r="A15" s="63" t="s">
        <v>61</v>
      </c>
      <c r="B15" s="63" t="s">
        <v>22</v>
      </c>
      <c r="C15" s="33" t="s">
        <v>5</v>
      </c>
      <c r="D15" s="18">
        <f>SUM(E15:M15)</f>
        <v>564538021.59000003</v>
      </c>
      <c r="E15" s="18">
        <f>E20</f>
        <v>43902538.939999998</v>
      </c>
      <c r="F15" s="18">
        <f t="shared" ref="F15:I15" si="0">F20</f>
        <v>64045216.059999995</v>
      </c>
      <c r="G15" s="18">
        <f>G16+G17+G18+G19</f>
        <v>86901811.420000002</v>
      </c>
      <c r="H15" s="18">
        <f>H16+H17+H18+H19</f>
        <v>154794627.56</v>
      </c>
      <c r="I15" s="19">
        <f t="shared" si="0"/>
        <v>41240531.560000002</v>
      </c>
      <c r="J15" s="19">
        <f>J20</f>
        <v>166036196.05000001</v>
      </c>
      <c r="K15" s="18">
        <f t="shared" ref="K15" si="1">K20</f>
        <v>5617100</v>
      </c>
      <c r="L15" s="18">
        <f t="shared" ref="L15:M15" si="2">L20</f>
        <v>1000000</v>
      </c>
      <c r="M15" s="18">
        <f t="shared" si="2"/>
        <v>1000000</v>
      </c>
    </row>
    <row r="16" spans="1:13" ht="50.1" customHeight="1" x14ac:dyDescent="0.3">
      <c r="A16" s="64"/>
      <c r="B16" s="64"/>
      <c r="C16" s="33" t="s">
        <v>10</v>
      </c>
      <c r="D16" s="18">
        <f t="shared" ref="D16:D19" si="3">SUM(E16:M16)</f>
        <v>48191783.629999995</v>
      </c>
      <c r="E16" s="18">
        <f>E21</f>
        <v>1336011.72</v>
      </c>
      <c r="F16" s="18">
        <f t="shared" ref="F16:I16" si="4">F21</f>
        <v>4951546.1900000004</v>
      </c>
      <c r="G16" s="18">
        <f>G21</f>
        <v>1964946.37</v>
      </c>
      <c r="H16" s="18">
        <f>H21</f>
        <v>8879557.4699999988</v>
      </c>
      <c r="I16" s="19">
        <f t="shared" si="4"/>
        <v>1407131.56</v>
      </c>
      <c r="J16" s="19">
        <f>J21</f>
        <v>22035490.32</v>
      </c>
      <c r="K16" s="18">
        <f t="shared" ref="K16:M16" si="5">K21</f>
        <v>5617100</v>
      </c>
      <c r="L16" s="18">
        <f t="shared" ref="L16" si="6">L21</f>
        <v>1000000</v>
      </c>
      <c r="M16" s="18">
        <f t="shared" si="5"/>
        <v>1000000</v>
      </c>
    </row>
    <row r="17" spans="1:13" ht="50.1" customHeight="1" x14ac:dyDescent="0.3">
      <c r="A17" s="64"/>
      <c r="B17" s="64"/>
      <c r="C17" s="33" t="s">
        <v>6</v>
      </c>
      <c r="D17" s="18">
        <f t="shared" si="3"/>
        <v>95395222.580000013</v>
      </c>
      <c r="E17" s="18">
        <f t="shared" ref="E17:K18" si="7">E22</f>
        <v>12023605.469999999</v>
      </c>
      <c r="F17" s="18">
        <f t="shared" si="7"/>
        <v>10194383.220000001</v>
      </c>
      <c r="G17" s="18">
        <f>G22</f>
        <v>16275463.82</v>
      </c>
      <c r="H17" s="18">
        <f t="shared" ref="G17:H18" si="8">H22</f>
        <v>30652664.109999999</v>
      </c>
      <c r="I17" s="18">
        <f t="shared" si="7"/>
        <v>8092062.3700000001</v>
      </c>
      <c r="J17" s="18">
        <f t="shared" si="7"/>
        <v>18157043.59</v>
      </c>
      <c r="K17" s="18">
        <f t="shared" si="7"/>
        <v>0</v>
      </c>
      <c r="L17" s="18">
        <f t="shared" ref="L17:M17" si="9">L22</f>
        <v>0</v>
      </c>
      <c r="M17" s="18">
        <f t="shared" si="9"/>
        <v>0</v>
      </c>
    </row>
    <row r="18" spans="1:13" ht="50.1" customHeight="1" x14ac:dyDescent="0.3">
      <c r="A18" s="64"/>
      <c r="B18" s="64"/>
      <c r="C18" s="33" t="s">
        <v>9</v>
      </c>
      <c r="D18" s="18">
        <f t="shared" si="3"/>
        <v>418566293.48000002</v>
      </c>
      <c r="E18" s="18">
        <f t="shared" si="7"/>
        <v>30542921.75</v>
      </c>
      <c r="F18" s="18">
        <f t="shared" si="7"/>
        <v>46514564.75</v>
      </c>
      <c r="G18" s="18">
        <f t="shared" si="8"/>
        <v>68661401.230000004</v>
      </c>
      <c r="H18" s="18">
        <f t="shared" si="8"/>
        <v>115262405.98</v>
      </c>
      <c r="I18" s="19">
        <f>I23</f>
        <v>31741337.629999999</v>
      </c>
      <c r="J18" s="19">
        <f t="shared" ref="J18:K18" si="10">J23</f>
        <v>125843662.14</v>
      </c>
      <c r="K18" s="18">
        <f t="shared" si="10"/>
        <v>0</v>
      </c>
      <c r="L18" s="18">
        <f t="shared" ref="L18:M18" si="11">L23</f>
        <v>0</v>
      </c>
      <c r="M18" s="18">
        <f t="shared" si="11"/>
        <v>0</v>
      </c>
    </row>
    <row r="19" spans="1:13" ht="50.1" customHeight="1" x14ac:dyDescent="0.3">
      <c r="A19" s="57"/>
      <c r="B19" s="57"/>
      <c r="C19" s="33" t="s">
        <v>17</v>
      </c>
      <c r="D19" s="18">
        <f t="shared" si="3"/>
        <v>2384721.9</v>
      </c>
      <c r="E19" s="18">
        <v>0</v>
      </c>
      <c r="F19" s="18">
        <f>F24</f>
        <v>2384721.9</v>
      </c>
      <c r="G19" s="18">
        <v>0</v>
      </c>
      <c r="H19" s="18">
        <v>0</v>
      </c>
      <c r="I19" s="19">
        <v>0</v>
      </c>
      <c r="J19" s="19">
        <v>0</v>
      </c>
      <c r="K19" s="18">
        <v>0</v>
      </c>
      <c r="L19" s="18">
        <v>0</v>
      </c>
      <c r="M19" s="18">
        <v>0</v>
      </c>
    </row>
    <row r="20" spans="1:13" s="20" customFormat="1" ht="42" customHeight="1" x14ac:dyDescent="0.3">
      <c r="A20" s="63" t="s">
        <v>62</v>
      </c>
      <c r="B20" s="63" t="s">
        <v>24</v>
      </c>
      <c r="C20" s="33" t="s">
        <v>5</v>
      </c>
      <c r="D20" s="18">
        <f>SUM(E20:M20)</f>
        <v>564538021.59000003</v>
      </c>
      <c r="E20" s="18">
        <f>SUM(E21:E24)</f>
        <v>43902538.939999998</v>
      </c>
      <c r="F20" s="18">
        <f t="shared" ref="F20:K20" si="12">SUM(F21:F24)</f>
        <v>64045216.059999995</v>
      </c>
      <c r="G20" s="18">
        <f>SUM(G21:G24)</f>
        <v>86901811.420000002</v>
      </c>
      <c r="H20" s="18">
        <f>SUM(H21:H24)</f>
        <v>154794627.56</v>
      </c>
      <c r="I20" s="19">
        <f>SUM(I21:I24)</f>
        <v>41240531.560000002</v>
      </c>
      <c r="J20" s="19">
        <f>SUM(J21:J24)</f>
        <v>166036196.05000001</v>
      </c>
      <c r="K20" s="18">
        <f t="shared" si="12"/>
        <v>5617100</v>
      </c>
      <c r="L20" s="18">
        <f t="shared" ref="L20:M20" si="13">SUM(L21:L24)</f>
        <v>1000000</v>
      </c>
      <c r="M20" s="18">
        <f t="shared" si="13"/>
        <v>1000000</v>
      </c>
    </row>
    <row r="21" spans="1:13" s="20" customFormat="1" ht="42" customHeight="1" x14ac:dyDescent="0.3">
      <c r="A21" s="64"/>
      <c r="B21" s="64"/>
      <c r="C21" s="33" t="s">
        <v>10</v>
      </c>
      <c r="D21" s="18">
        <f t="shared" ref="D21:D24" si="14">SUM(E21:M21)</f>
        <v>48191783.629999995</v>
      </c>
      <c r="E21" s="18">
        <f t="shared" ref="E21:F21" si="15">E26</f>
        <v>1336011.72</v>
      </c>
      <c r="F21" s="18">
        <f t="shared" si="15"/>
        <v>4951546.1900000004</v>
      </c>
      <c r="G21" s="18">
        <f>G26</f>
        <v>1964946.37</v>
      </c>
      <c r="H21" s="18">
        <f t="shared" ref="H21:M21" si="16">H48+H74+H79</f>
        <v>8879557.4699999988</v>
      </c>
      <c r="I21" s="18">
        <f t="shared" si="16"/>
        <v>1407131.56</v>
      </c>
      <c r="J21" s="18">
        <f t="shared" si="16"/>
        <v>22035490.32</v>
      </c>
      <c r="K21" s="18">
        <f t="shared" si="16"/>
        <v>5617100</v>
      </c>
      <c r="L21" s="18">
        <f t="shared" si="16"/>
        <v>1000000</v>
      </c>
      <c r="M21" s="18">
        <f t="shared" si="16"/>
        <v>1000000</v>
      </c>
    </row>
    <row r="22" spans="1:13" s="20" customFormat="1" ht="46.5" customHeight="1" x14ac:dyDescent="0.3">
      <c r="A22" s="64"/>
      <c r="B22" s="64"/>
      <c r="C22" s="33" t="s">
        <v>6</v>
      </c>
      <c r="D22" s="18">
        <f t="shared" si="14"/>
        <v>95395222.580000013</v>
      </c>
      <c r="E22" s="18">
        <f t="shared" ref="E22:F22" si="17">E27</f>
        <v>12023605.469999999</v>
      </c>
      <c r="F22" s="18">
        <f t="shared" si="17"/>
        <v>10194383.220000001</v>
      </c>
      <c r="G22" s="18">
        <f>G27</f>
        <v>16275463.82</v>
      </c>
      <c r="H22" s="18">
        <f>H49+H80</f>
        <v>30652664.109999999</v>
      </c>
      <c r="I22" s="18">
        <f t="shared" ref="I22:K22" si="18">I49</f>
        <v>8092062.3700000001</v>
      </c>
      <c r="J22" s="18">
        <f>J49+J80</f>
        <v>18157043.59</v>
      </c>
      <c r="K22" s="18">
        <f t="shared" si="18"/>
        <v>0</v>
      </c>
      <c r="L22" s="18">
        <f t="shared" ref="L22:M22" si="19">L49</f>
        <v>0</v>
      </c>
      <c r="M22" s="18">
        <f t="shared" si="19"/>
        <v>0</v>
      </c>
    </row>
    <row r="23" spans="1:13" s="20" customFormat="1" ht="49.5" customHeight="1" x14ac:dyDescent="0.3">
      <c r="A23" s="64"/>
      <c r="B23" s="64"/>
      <c r="C23" s="33" t="s">
        <v>9</v>
      </c>
      <c r="D23" s="18">
        <f t="shared" si="14"/>
        <v>418566293.48000002</v>
      </c>
      <c r="E23" s="18">
        <f t="shared" ref="E23:F23" si="20">E28</f>
        <v>30542921.75</v>
      </c>
      <c r="F23" s="18">
        <f t="shared" si="20"/>
        <v>46514564.75</v>
      </c>
      <c r="G23" s="18">
        <f>G28</f>
        <v>68661401.230000004</v>
      </c>
      <c r="H23" s="18">
        <f>H50</f>
        <v>115262405.98</v>
      </c>
      <c r="I23" s="18">
        <f>I58+I62</f>
        <v>31741337.629999999</v>
      </c>
      <c r="J23" s="18">
        <f>J58+J62+J69</f>
        <v>125843662.14</v>
      </c>
      <c r="K23" s="18">
        <f t="shared" ref="K23:M23" si="21">K58+K62+K69</f>
        <v>0</v>
      </c>
      <c r="L23" s="18">
        <f t="shared" ref="L23" si="22">L58+L62+L69</f>
        <v>0</v>
      </c>
      <c r="M23" s="18">
        <f t="shared" si="21"/>
        <v>0</v>
      </c>
    </row>
    <row r="24" spans="1:13" s="20" customFormat="1" ht="49.5" customHeight="1" x14ac:dyDescent="0.3">
      <c r="A24" s="57"/>
      <c r="B24" s="57"/>
      <c r="C24" s="33" t="s">
        <v>17</v>
      </c>
      <c r="D24" s="18">
        <f t="shared" si="14"/>
        <v>2384721.9</v>
      </c>
      <c r="E24" s="18">
        <f t="shared" ref="E24:F24" si="23">E29</f>
        <v>0</v>
      </c>
      <c r="F24" s="18">
        <f t="shared" si="23"/>
        <v>2384721.9</v>
      </c>
      <c r="G24" s="18">
        <f>G29</f>
        <v>0</v>
      </c>
      <c r="H24" s="18">
        <v>0</v>
      </c>
      <c r="I24" s="19">
        <v>0</v>
      </c>
      <c r="J24" s="19">
        <v>0</v>
      </c>
      <c r="K24" s="18">
        <v>0</v>
      </c>
      <c r="L24" s="18">
        <v>0</v>
      </c>
      <c r="M24" s="18">
        <v>0</v>
      </c>
    </row>
    <row r="25" spans="1:13" s="20" customFormat="1" ht="45.75" customHeight="1" x14ac:dyDescent="0.3">
      <c r="A25" s="63" t="s">
        <v>23</v>
      </c>
      <c r="B25" s="51" t="s">
        <v>24</v>
      </c>
      <c r="C25" s="33" t="s">
        <v>5</v>
      </c>
      <c r="D25" s="18">
        <f>SUM(E25:M25)</f>
        <v>194849566.42000002</v>
      </c>
      <c r="E25" s="21">
        <f>SUM(E26:E29)</f>
        <v>43902538.939999998</v>
      </c>
      <c r="F25" s="21">
        <f>SUM(F26:F29)</f>
        <v>64045216.059999995</v>
      </c>
      <c r="G25" s="21">
        <f>SUM(G26:G28)</f>
        <v>86901811.420000002</v>
      </c>
      <c r="H25" s="21">
        <f>SUM(H26:H28)</f>
        <v>0</v>
      </c>
      <c r="I25" s="21">
        <f>SUM(I26:I28)</f>
        <v>0</v>
      </c>
      <c r="J25" s="21">
        <f t="shared" ref="J25:K25" si="24">SUM(J26:J28)</f>
        <v>0</v>
      </c>
      <c r="K25" s="21">
        <f t="shared" si="24"/>
        <v>0</v>
      </c>
      <c r="L25" s="21">
        <f t="shared" ref="L25:M25" si="25">SUM(L26:L28)</f>
        <v>0</v>
      </c>
      <c r="M25" s="21">
        <f t="shared" si="25"/>
        <v>0</v>
      </c>
    </row>
    <row r="26" spans="1:13" s="20" customFormat="1" ht="45.75" customHeight="1" x14ac:dyDescent="0.3">
      <c r="A26" s="64"/>
      <c r="B26" s="52"/>
      <c r="C26" s="33" t="s">
        <v>10</v>
      </c>
      <c r="D26" s="18">
        <f t="shared" ref="D26:D29" si="26">SUM(E26:M26)</f>
        <v>8252504.2800000003</v>
      </c>
      <c r="E26" s="21">
        <f>E31+E35</f>
        <v>1336011.72</v>
      </c>
      <c r="F26" s="21">
        <f t="shared" ref="F26:F28" si="27">F31+F35</f>
        <v>4951546.1900000004</v>
      </c>
      <c r="G26" s="21">
        <f>G31+G35+G42+G45</f>
        <v>1964946.37</v>
      </c>
      <c r="H26" s="21">
        <f t="shared" ref="H26:M26" si="28">H31+H35+H42+H45</f>
        <v>0</v>
      </c>
      <c r="I26" s="21">
        <f t="shared" si="28"/>
        <v>0</v>
      </c>
      <c r="J26" s="21">
        <f t="shared" si="28"/>
        <v>0</v>
      </c>
      <c r="K26" s="21">
        <f t="shared" si="28"/>
        <v>0</v>
      </c>
      <c r="L26" s="21">
        <f t="shared" si="28"/>
        <v>0</v>
      </c>
      <c r="M26" s="21">
        <f t="shared" si="28"/>
        <v>0</v>
      </c>
    </row>
    <row r="27" spans="1:13" s="20" customFormat="1" ht="45.75" customHeight="1" x14ac:dyDescent="0.3">
      <c r="A27" s="64"/>
      <c r="B27" s="52"/>
      <c r="C27" s="33" t="s">
        <v>6</v>
      </c>
      <c r="D27" s="18">
        <f t="shared" si="26"/>
        <v>38493452.509999998</v>
      </c>
      <c r="E27" s="21">
        <f>E32+E36</f>
        <v>12023605.469999999</v>
      </c>
      <c r="F27" s="21">
        <f t="shared" si="27"/>
        <v>10194383.220000001</v>
      </c>
      <c r="G27" s="21">
        <f t="shared" ref="G27:M27" si="29">G32+G36+G43</f>
        <v>16275463.82</v>
      </c>
      <c r="H27" s="21">
        <f t="shared" si="29"/>
        <v>0</v>
      </c>
      <c r="I27" s="21">
        <f t="shared" si="29"/>
        <v>0</v>
      </c>
      <c r="J27" s="21">
        <f t="shared" si="29"/>
        <v>0</v>
      </c>
      <c r="K27" s="21">
        <f t="shared" si="29"/>
        <v>0</v>
      </c>
      <c r="L27" s="21">
        <f t="shared" ref="L27" si="30">L32+L36+L43</f>
        <v>0</v>
      </c>
      <c r="M27" s="21">
        <f t="shared" si="29"/>
        <v>0</v>
      </c>
    </row>
    <row r="28" spans="1:13" s="20" customFormat="1" ht="45.75" customHeight="1" x14ac:dyDescent="0.3">
      <c r="A28" s="64"/>
      <c r="B28" s="52"/>
      <c r="C28" s="33" t="s">
        <v>9</v>
      </c>
      <c r="D28" s="18">
        <f t="shared" si="26"/>
        <v>145718887.73000002</v>
      </c>
      <c r="E28" s="21">
        <f>E33+E37</f>
        <v>30542921.75</v>
      </c>
      <c r="F28" s="21">
        <f t="shared" si="27"/>
        <v>46514564.75</v>
      </c>
      <c r="G28" s="21">
        <f>G33+G37+G44</f>
        <v>68661401.230000004</v>
      </c>
      <c r="H28" s="21">
        <f>H33+H37+H44</f>
        <v>0</v>
      </c>
      <c r="I28" s="21">
        <f t="shared" ref="I28:K28" si="31">I33+I37+I44</f>
        <v>0</v>
      </c>
      <c r="J28" s="21">
        <f t="shared" si="31"/>
        <v>0</v>
      </c>
      <c r="K28" s="21">
        <f t="shared" si="31"/>
        <v>0</v>
      </c>
      <c r="L28" s="21">
        <f t="shared" ref="L28:M28" si="32">L33+L37+L44</f>
        <v>0</v>
      </c>
      <c r="M28" s="21">
        <f t="shared" si="32"/>
        <v>0</v>
      </c>
    </row>
    <row r="29" spans="1:13" s="20" customFormat="1" ht="45.75" customHeight="1" x14ac:dyDescent="0.3">
      <c r="A29" s="65"/>
      <c r="B29" s="53"/>
      <c r="C29" s="33" t="s">
        <v>17</v>
      </c>
      <c r="D29" s="18">
        <f t="shared" si="26"/>
        <v>2384721.9</v>
      </c>
      <c r="E29" s="18">
        <v>0</v>
      </c>
      <c r="F29" s="18">
        <v>2384721.9</v>
      </c>
      <c r="G29" s="18">
        <v>0</v>
      </c>
      <c r="H29" s="18">
        <v>0</v>
      </c>
      <c r="I29" s="19">
        <v>0</v>
      </c>
      <c r="J29" s="19">
        <v>0</v>
      </c>
      <c r="K29" s="18">
        <v>0</v>
      </c>
      <c r="L29" s="18">
        <v>0</v>
      </c>
      <c r="M29" s="18">
        <v>0</v>
      </c>
    </row>
    <row r="30" spans="1:13" ht="45.75" customHeight="1" x14ac:dyDescent="0.3">
      <c r="A30" s="54" t="s">
        <v>26</v>
      </c>
      <c r="B30" s="54" t="s">
        <v>24</v>
      </c>
      <c r="C30" s="36" t="s">
        <v>5</v>
      </c>
      <c r="D30" s="22">
        <f>SUM(E30:M30)</f>
        <v>93517766.700000003</v>
      </c>
      <c r="E30" s="8">
        <f>SUM(E31:E33)</f>
        <v>25995670.82</v>
      </c>
      <c r="F30" s="8">
        <f t="shared" ref="F30:H30" si="33">SUM(F31:F33)</f>
        <v>39817981.609999999</v>
      </c>
      <c r="G30" s="8">
        <f t="shared" si="33"/>
        <v>27704114.27</v>
      </c>
      <c r="H30" s="8">
        <f t="shared" si="33"/>
        <v>0</v>
      </c>
      <c r="I30" s="23">
        <f>SUM(I31:I33)</f>
        <v>0</v>
      </c>
      <c r="J30" s="23">
        <f t="shared" ref="J30:K30" si="34">SUM(J31:J33)</f>
        <v>0</v>
      </c>
      <c r="K30" s="8">
        <f t="shared" si="34"/>
        <v>0</v>
      </c>
      <c r="L30" s="8">
        <f t="shared" ref="L30:M30" si="35">SUM(L31:L33)</f>
        <v>0</v>
      </c>
      <c r="M30" s="8">
        <f t="shared" si="35"/>
        <v>0</v>
      </c>
    </row>
    <row r="31" spans="1:13" ht="45.75" customHeight="1" x14ac:dyDescent="0.3">
      <c r="A31" s="54"/>
      <c r="B31" s="54"/>
      <c r="C31" s="36" t="s">
        <v>10</v>
      </c>
      <c r="D31" s="22">
        <f t="shared" ref="D31:D38" si="36">SUM(E31:M31)</f>
        <v>4546046</v>
      </c>
      <c r="E31" s="8">
        <v>791082.23</v>
      </c>
      <c r="F31" s="8">
        <v>3150564.1</v>
      </c>
      <c r="G31" s="8">
        <v>604399.67000000004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</row>
    <row r="32" spans="1:13" ht="45.75" customHeight="1" x14ac:dyDescent="0.3">
      <c r="A32" s="54"/>
      <c r="B32" s="54"/>
      <c r="C32" s="36" t="s">
        <v>6</v>
      </c>
      <c r="D32" s="22">
        <f t="shared" si="36"/>
        <v>18858255.43</v>
      </c>
      <c r="E32" s="8">
        <v>7119444.0499999998</v>
      </c>
      <c r="F32" s="8">
        <v>6591582.4400000004</v>
      </c>
      <c r="G32" s="8">
        <v>5147228.9400000004</v>
      </c>
      <c r="H32" s="8">
        <v>0</v>
      </c>
      <c r="I32" s="23">
        <v>0</v>
      </c>
      <c r="J32" s="23">
        <v>0</v>
      </c>
      <c r="K32" s="8">
        <v>0</v>
      </c>
      <c r="L32" s="8">
        <v>0</v>
      </c>
      <c r="M32" s="8">
        <v>0</v>
      </c>
    </row>
    <row r="33" spans="1:13" ht="45.75" customHeight="1" x14ac:dyDescent="0.3">
      <c r="A33" s="54"/>
      <c r="B33" s="54"/>
      <c r="C33" s="36" t="s">
        <v>9</v>
      </c>
      <c r="D33" s="22">
        <f t="shared" si="36"/>
        <v>70113465.269999996</v>
      </c>
      <c r="E33" s="22">
        <v>18085144.539999999</v>
      </c>
      <c r="F33" s="22">
        <v>30075835.07</v>
      </c>
      <c r="G33" s="22">
        <v>21952485.66</v>
      </c>
      <c r="H33" s="22">
        <v>0</v>
      </c>
      <c r="I33" s="24">
        <v>0</v>
      </c>
      <c r="J33" s="24">
        <v>0</v>
      </c>
      <c r="K33" s="22">
        <v>0</v>
      </c>
      <c r="L33" s="22">
        <v>0</v>
      </c>
      <c r="M33" s="22">
        <v>0</v>
      </c>
    </row>
    <row r="34" spans="1:13" ht="47.25" customHeight="1" x14ac:dyDescent="0.3">
      <c r="A34" s="55" t="s">
        <v>27</v>
      </c>
      <c r="B34" s="55" t="s">
        <v>24</v>
      </c>
      <c r="C34" s="36" t="s">
        <v>5</v>
      </c>
      <c r="D34" s="22">
        <f t="shared" si="36"/>
        <v>61087282.939999998</v>
      </c>
      <c r="E34" s="8">
        <f t="shared" ref="E34:J34" si="37">SUM(E35:E38)</f>
        <v>17906868.120000001</v>
      </c>
      <c r="F34" s="8">
        <f t="shared" si="37"/>
        <v>24227234.449999999</v>
      </c>
      <c r="G34" s="8">
        <f>SUM(G35:G38)</f>
        <v>18953180.370000001</v>
      </c>
      <c r="H34" s="8">
        <f t="shared" si="37"/>
        <v>0</v>
      </c>
      <c r="I34" s="8">
        <f t="shared" si="37"/>
        <v>0</v>
      </c>
      <c r="J34" s="8">
        <f t="shared" si="37"/>
        <v>0</v>
      </c>
      <c r="K34" s="8">
        <f>SUM(K35:K38)</f>
        <v>0</v>
      </c>
      <c r="L34" s="8">
        <f>SUM(L35:L38)</f>
        <v>0</v>
      </c>
      <c r="M34" s="8">
        <f>SUM(M35:M38)</f>
        <v>0</v>
      </c>
    </row>
    <row r="35" spans="1:13" ht="47.25" customHeight="1" x14ac:dyDescent="0.3">
      <c r="A35" s="56"/>
      <c r="B35" s="56"/>
      <c r="C35" s="36" t="s">
        <v>10</v>
      </c>
      <c r="D35" s="22">
        <f t="shared" si="36"/>
        <v>2721406.49</v>
      </c>
      <c r="E35" s="8">
        <v>544929.49</v>
      </c>
      <c r="F35" s="8">
        <v>1800982.09</v>
      </c>
      <c r="G35" s="8">
        <v>375494.91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1:13" ht="47.25" customHeight="1" x14ac:dyDescent="0.3">
      <c r="A36" s="56"/>
      <c r="B36" s="56"/>
      <c r="C36" s="36" t="s">
        <v>6</v>
      </c>
      <c r="D36" s="22">
        <f t="shared" si="36"/>
        <v>12081091.139999999</v>
      </c>
      <c r="E36" s="8">
        <v>4904161.42</v>
      </c>
      <c r="F36" s="8">
        <v>3602800.78</v>
      </c>
      <c r="G36" s="8">
        <v>3574128.94</v>
      </c>
      <c r="H36" s="8">
        <v>0</v>
      </c>
      <c r="I36" s="23">
        <v>0</v>
      </c>
      <c r="J36" s="23">
        <v>0</v>
      </c>
      <c r="K36" s="8">
        <v>0</v>
      </c>
      <c r="L36" s="8">
        <v>0</v>
      </c>
      <c r="M36" s="8">
        <v>0</v>
      </c>
    </row>
    <row r="37" spans="1:13" ht="47.25" customHeight="1" x14ac:dyDescent="0.3">
      <c r="A37" s="56"/>
      <c r="B37" s="56"/>
      <c r="C37" s="36" t="s">
        <v>9</v>
      </c>
      <c r="D37" s="22">
        <f t="shared" si="36"/>
        <v>43900063.409999996</v>
      </c>
      <c r="E37" s="22">
        <v>12457777.210000001</v>
      </c>
      <c r="F37" s="22">
        <v>16438729.68</v>
      </c>
      <c r="G37" s="22">
        <v>15003556.52</v>
      </c>
      <c r="H37" s="22">
        <v>0</v>
      </c>
      <c r="I37" s="24">
        <v>0</v>
      </c>
      <c r="J37" s="24">
        <v>0</v>
      </c>
      <c r="K37" s="22">
        <v>0</v>
      </c>
      <c r="L37" s="22">
        <v>0</v>
      </c>
      <c r="M37" s="22">
        <v>0</v>
      </c>
    </row>
    <row r="38" spans="1:13" ht="47.25" customHeight="1" x14ac:dyDescent="0.3">
      <c r="A38" s="57"/>
      <c r="B38" s="57"/>
      <c r="C38" s="36" t="s">
        <v>17</v>
      </c>
      <c r="D38" s="22">
        <f t="shared" si="36"/>
        <v>2384721.9</v>
      </c>
      <c r="E38" s="22">
        <v>0</v>
      </c>
      <c r="F38" s="22">
        <v>2384721.9</v>
      </c>
      <c r="G38" s="22">
        <v>0</v>
      </c>
      <c r="H38" s="22">
        <v>0</v>
      </c>
      <c r="I38" s="24">
        <v>0</v>
      </c>
      <c r="J38" s="24">
        <v>0</v>
      </c>
      <c r="K38" s="22">
        <v>0</v>
      </c>
      <c r="L38" s="22">
        <v>0</v>
      </c>
      <c r="M38" s="22">
        <v>0</v>
      </c>
    </row>
    <row r="39" spans="1:13" ht="296.25" customHeight="1" x14ac:dyDescent="0.3">
      <c r="A39" s="41" t="s">
        <v>35</v>
      </c>
      <c r="B39" s="41" t="s">
        <v>24</v>
      </c>
      <c r="C39" s="36" t="s">
        <v>10</v>
      </c>
      <c r="D39" s="25" t="s">
        <v>16</v>
      </c>
      <c r="E39" s="25" t="s">
        <v>16</v>
      </c>
      <c r="F39" s="25" t="s">
        <v>16</v>
      </c>
      <c r="G39" s="25" t="s">
        <v>16</v>
      </c>
      <c r="H39" s="25" t="s">
        <v>40</v>
      </c>
      <c r="I39" s="25" t="s">
        <v>40</v>
      </c>
      <c r="J39" s="25" t="s">
        <v>40</v>
      </c>
      <c r="K39" s="25" t="s">
        <v>40</v>
      </c>
      <c r="L39" s="25" t="s">
        <v>40</v>
      </c>
      <c r="M39" s="25" t="s">
        <v>40</v>
      </c>
    </row>
    <row r="40" spans="1:13" ht="203.25" customHeight="1" x14ac:dyDescent="0.3">
      <c r="A40" s="41" t="s">
        <v>36</v>
      </c>
      <c r="B40" s="41" t="s">
        <v>19</v>
      </c>
      <c r="C40" s="36" t="s">
        <v>10</v>
      </c>
      <c r="D40" s="26" t="s">
        <v>15</v>
      </c>
      <c r="E40" s="26" t="s">
        <v>15</v>
      </c>
      <c r="F40" s="26" t="s">
        <v>15</v>
      </c>
      <c r="G40" s="26" t="s">
        <v>15</v>
      </c>
      <c r="H40" s="26" t="s">
        <v>40</v>
      </c>
      <c r="I40" s="26" t="s">
        <v>40</v>
      </c>
      <c r="J40" s="26" t="s">
        <v>40</v>
      </c>
      <c r="K40" s="26" t="s">
        <v>40</v>
      </c>
      <c r="L40" s="26" t="s">
        <v>40</v>
      </c>
      <c r="M40" s="26" t="s">
        <v>40</v>
      </c>
    </row>
    <row r="41" spans="1:13" ht="47.25" customHeight="1" x14ac:dyDescent="0.3">
      <c r="A41" s="58" t="s">
        <v>37</v>
      </c>
      <c r="B41" s="60" t="s">
        <v>24</v>
      </c>
      <c r="C41" s="36" t="s">
        <v>5</v>
      </c>
      <c r="D41" s="8">
        <f>SUM(E41:M41)</f>
        <v>40090316.780000001</v>
      </c>
      <c r="E41" s="8">
        <v>0</v>
      </c>
      <c r="F41" s="8">
        <v>0</v>
      </c>
      <c r="G41" s="8">
        <f>SUM(G42:G44)</f>
        <v>40090316.780000001</v>
      </c>
      <c r="H41" s="8">
        <f>SUM(H42:H44)</f>
        <v>0</v>
      </c>
      <c r="I41" s="8">
        <f t="shared" ref="I41:K41" si="38">SUM(I42:I44)</f>
        <v>0</v>
      </c>
      <c r="J41" s="8">
        <f t="shared" si="38"/>
        <v>0</v>
      </c>
      <c r="K41" s="8">
        <f t="shared" si="38"/>
        <v>0</v>
      </c>
      <c r="L41" s="8">
        <f t="shared" ref="L41:M41" si="39">SUM(L42:L44)</f>
        <v>0</v>
      </c>
      <c r="M41" s="8">
        <f t="shared" si="39"/>
        <v>0</v>
      </c>
    </row>
    <row r="42" spans="1:13" ht="47.25" customHeight="1" x14ac:dyDescent="0.3">
      <c r="A42" s="59"/>
      <c r="B42" s="61"/>
      <c r="C42" s="36" t="s">
        <v>10</v>
      </c>
      <c r="D42" s="8">
        <f t="shared" ref="D42:D46" si="40">SUM(E42:M42)</f>
        <v>830851.79</v>
      </c>
      <c r="E42" s="8">
        <v>0</v>
      </c>
      <c r="F42" s="8">
        <v>0</v>
      </c>
      <c r="G42" s="8">
        <v>830851.79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ht="47.25" customHeight="1" x14ac:dyDescent="0.3">
      <c r="A43" s="59"/>
      <c r="B43" s="61"/>
      <c r="C43" s="36" t="s">
        <v>6</v>
      </c>
      <c r="D43" s="8">
        <f t="shared" si="40"/>
        <v>7554105.9400000004</v>
      </c>
      <c r="E43" s="8">
        <v>0</v>
      </c>
      <c r="F43" s="8">
        <v>0</v>
      </c>
      <c r="G43" s="8">
        <v>7554105.9400000004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1:13" ht="47.25" customHeight="1" x14ac:dyDescent="0.3">
      <c r="A44" s="59"/>
      <c r="B44" s="61"/>
      <c r="C44" s="36" t="s">
        <v>9</v>
      </c>
      <c r="D44" s="8">
        <f t="shared" si="40"/>
        <v>31705359.050000001</v>
      </c>
      <c r="E44" s="8">
        <v>0</v>
      </c>
      <c r="F44" s="8">
        <v>0</v>
      </c>
      <c r="G44" s="8">
        <v>31705359.050000001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1:13" ht="198" customHeight="1" x14ac:dyDescent="0.3">
      <c r="A45" s="34" t="s">
        <v>38</v>
      </c>
      <c r="B45" s="37" t="s">
        <v>24</v>
      </c>
      <c r="C45" s="36" t="s">
        <v>10</v>
      </c>
      <c r="D45" s="8">
        <f t="shared" si="40"/>
        <v>154200</v>
      </c>
      <c r="E45" s="8">
        <v>0</v>
      </c>
      <c r="F45" s="8">
        <v>0</v>
      </c>
      <c r="G45" s="8">
        <f t="shared" ref="G45:M45" si="41">G46</f>
        <v>154200</v>
      </c>
      <c r="H45" s="8">
        <f t="shared" si="41"/>
        <v>0</v>
      </c>
      <c r="I45" s="8">
        <f t="shared" si="41"/>
        <v>0</v>
      </c>
      <c r="J45" s="8">
        <f t="shared" si="41"/>
        <v>0</v>
      </c>
      <c r="K45" s="8">
        <f t="shared" si="41"/>
        <v>0</v>
      </c>
      <c r="L45" s="8">
        <f t="shared" si="41"/>
        <v>0</v>
      </c>
      <c r="M45" s="8">
        <f t="shared" si="41"/>
        <v>0</v>
      </c>
    </row>
    <row r="46" spans="1:13" ht="130.5" customHeight="1" x14ac:dyDescent="0.3">
      <c r="A46" s="34" t="s">
        <v>39</v>
      </c>
      <c r="B46" s="38" t="s">
        <v>24</v>
      </c>
      <c r="C46" s="36" t="s">
        <v>10</v>
      </c>
      <c r="D46" s="8">
        <f t="shared" si="40"/>
        <v>154200</v>
      </c>
      <c r="E46" s="8">
        <v>0</v>
      </c>
      <c r="F46" s="8">
        <v>0</v>
      </c>
      <c r="G46" s="8">
        <v>154200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ht="44.25" customHeight="1" x14ac:dyDescent="0.3">
      <c r="A47" s="62" t="s">
        <v>23</v>
      </c>
      <c r="B47" s="62" t="s">
        <v>24</v>
      </c>
      <c r="C47" s="33" t="s">
        <v>5</v>
      </c>
      <c r="D47" s="18">
        <f>SUM(E47:M47)</f>
        <v>342526676.42000002</v>
      </c>
      <c r="E47" s="21">
        <f t="shared" ref="E47:J47" si="42">SUM(E48:E50)</f>
        <v>0</v>
      </c>
      <c r="F47" s="21">
        <f t="shared" si="42"/>
        <v>0</v>
      </c>
      <c r="G47" s="21">
        <f t="shared" si="42"/>
        <v>0</v>
      </c>
      <c r="H47" s="21">
        <f t="shared" si="42"/>
        <v>143799391.02000001</v>
      </c>
      <c r="I47" s="21">
        <f t="shared" si="42"/>
        <v>40732600</v>
      </c>
      <c r="J47" s="21">
        <f t="shared" si="42"/>
        <v>150377585.40000001</v>
      </c>
      <c r="K47" s="21">
        <f t="shared" ref="K47" si="43">SUM(K48:K50)</f>
        <v>5617100</v>
      </c>
      <c r="L47" s="21">
        <f t="shared" ref="L47:M47" si="44">SUM(L48:L50)</f>
        <v>1000000</v>
      </c>
      <c r="M47" s="21">
        <f t="shared" si="44"/>
        <v>1000000</v>
      </c>
    </row>
    <row r="48" spans="1:13" ht="44.25" customHeight="1" x14ac:dyDescent="0.3">
      <c r="A48" s="62"/>
      <c r="B48" s="62"/>
      <c r="C48" s="33" t="s">
        <v>10</v>
      </c>
      <c r="D48" s="18">
        <f t="shared" ref="D48:D50" si="45">SUM(E48:M48)</f>
        <v>25067376.420000002</v>
      </c>
      <c r="E48" s="21">
        <f>E56+E60</f>
        <v>0</v>
      </c>
      <c r="F48" s="21">
        <f t="shared" ref="F48" si="46">F56+F60</f>
        <v>0</v>
      </c>
      <c r="G48" s="21">
        <f>G56+G60+G79</f>
        <v>0</v>
      </c>
      <c r="H48" s="21">
        <f>H52</f>
        <v>975791.02</v>
      </c>
      <c r="I48" s="21">
        <f>I56+I60</f>
        <v>899200</v>
      </c>
      <c r="J48" s="21">
        <f>J56+J60+J67+J71</f>
        <v>15575285.4</v>
      </c>
      <c r="K48" s="21">
        <f t="shared" ref="K48:M48" si="47">K56+K60+K67+K71</f>
        <v>5617100</v>
      </c>
      <c r="L48" s="21">
        <f t="shared" si="47"/>
        <v>1000000</v>
      </c>
      <c r="M48" s="21">
        <f t="shared" si="47"/>
        <v>1000000</v>
      </c>
    </row>
    <row r="49" spans="1:17" ht="44.25" customHeight="1" x14ac:dyDescent="0.3">
      <c r="A49" s="62"/>
      <c r="B49" s="62"/>
      <c r="C49" s="33" t="s">
        <v>6</v>
      </c>
      <c r="D49" s="18">
        <f t="shared" si="45"/>
        <v>44611894.25</v>
      </c>
      <c r="E49" s="21">
        <f>E57+E61</f>
        <v>0</v>
      </c>
      <c r="F49" s="21">
        <f t="shared" ref="F49" si="48">F57+F61</f>
        <v>0</v>
      </c>
      <c r="G49" s="21">
        <f>G57+G61</f>
        <v>0</v>
      </c>
      <c r="H49" s="21">
        <f>H53+H64</f>
        <v>27561194.02</v>
      </c>
      <c r="I49" s="21">
        <f>I57+I61+I86</f>
        <v>8092062.3700000001</v>
      </c>
      <c r="J49" s="21">
        <f>J57+J61+J86+J68</f>
        <v>8958637.8599999994</v>
      </c>
      <c r="K49" s="21">
        <f>K57+K61+K86+K68</f>
        <v>0</v>
      </c>
      <c r="L49" s="21">
        <f>L57+L61+L86+L68</f>
        <v>0</v>
      </c>
      <c r="M49" s="21">
        <f>M57+M61+M86+M68</f>
        <v>0</v>
      </c>
    </row>
    <row r="50" spans="1:17" s="14" customFormat="1" ht="44.25" customHeight="1" x14ac:dyDescent="0.4">
      <c r="A50" s="62"/>
      <c r="B50" s="62"/>
      <c r="C50" s="33" t="s">
        <v>9</v>
      </c>
      <c r="D50" s="18">
        <f t="shared" si="45"/>
        <v>272847405.75</v>
      </c>
      <c r="E50" s="21">
        <f>E58+E62</f>
        <v>0</v>
      </c>
      <c r="F50" s="21">
        <f t="shared" ref="F50" si="49">F58+F62</f>
        <v>0</v>
      </c>
      <c r="G50" s="21">
        <f>G58+G62</f>
        <v>0</v>
      </c>
      <c r="H50" s="21">
        <f>H54+H65</f>
        <v>115262405.98</v>
      </c>
      <c r="I50" s="21">
        <f t="shared" ref="I50" si="50">I54+I65</f>
        <v>31741337.629999999</v>
      </c>
      <c r="J50" s="21">
        <f>J54+J65+J69</f>
        <v>125843662.14</v>
      </c>
      <c r="K50" s="21">
        <f t="shared" ref="K50:M50" si="51">K54+K65+K69</f>
        <v>0</v>
      </c>
      <c r="L50" s="21">
        <f t="shared" ref="L50" si="52">L54+L65+L69</f>
        <v>0</v>
      </c>
      <c r="M50" s="21">
        <f t="shared" si="51"/>
        <v>0</v>
      </c>
      <c r="N50" s="6"/>
      <c r="O50" s="50"/>
      <c r="P50" s="50"/>
      <c r="Q50" s="50"/>
    </row>
    <row r="51" spans="1:17" s="14" customFormat="1" ht="45.75" customHeight="1" x14ac:dyDescent="0.4">
      <c r="A51" s="62" t="s">
        <v>48</v>
      </c>
      <c r="B51" s="54" t="s">
        <v>24</v>
      </c>
      <c r="C51" s="36" t="s">
        <v>5</v>
      </c>
      <c r="D51" s="22">
        <f>SUM(E51:M51)</f>
        <v>132474072.02000001</v>
      </c>
      <c r="E51" s="8">
        <f>E52+E53+E54</f>
        <v>0</v>
      </c>
      <c r="F51" s="8">
        <f>F52+F53+F54</f>
        <v>0</v>
      </c>
      <c r="G51" s="8">
        <f t="shared" ref="G51" si="53">G52+G53+G54</f>
        <v>0</v>
      </c>
      <c r="H51" s="8">
        <f t="shared" ref="H51" si="54">H52+H53+H54</f>
        <v>46807091.020000003</v>
      </c>
      <c r="I51" s="8">
        <f t="shared" ref="I51" si="55">I52+I53+I54</f>
        <v>40732600</v>
      </c>
      <c r="J51" s="8">
        <f>J52+J53+J54</f>
        <v>41817281</v>
      </c>
      <c r="K51" s="8">
        <f t="shared" ref="K51:M51" si="56">K52+K53+K54</f>
        <v>1117100</v>
      </c>
      <c r="L51" s="8">
        <f t="shared" ref="L51" si="57">L52+L53+L54</f>
        <v>1000000</v>
      </c>
      <c r="M51" s="8">
        <f t="shared" si="56"/>
        <v>1000000</v>
      </c>
      <c r="N51" s="6"/>
      <c r="O51" s="40"/>
      <c r="P51" s="40"/>
      <c r="Q51" s="40"/>
    </row>
    <row r="52" spans="1:17" s="14" customFormat="1" ht="45.75" customHeight="1" x14ac:dyDescent="0.4">
      <c r="A52" s="91"/>
      <c r="B52" s="91"/>
      <c r="C52" s="36" t="s">
        <v>10</v>
      </c>
      <c r="D52" s="22">
        <f t="shared" ref="D52:D58" si="58">SUM(E52:M52)</f>
        <v>8007072.0199999996</v>
      </c>
      <c r="E52" s="8">
        <v>0</v>
      </c>
      <c r="F52" s="8">
        <v>0</v>
      </c>
      <c r="G52" s="8">
        <v>0</v>
      </c>
      <c r="H52" s="8">
        <f>H56+H60</f>
        <v>975791.02</v>
      </c>
      <c r="I52" s="8">
        <f t="shared" ref="I52:K52" si="59">I56+I60</f>
        <v>899200</v>
      </c>
      <c r="J52" s="8">
        <f>J56+J60</f>
        <v>3014981</v>
      </c>
      <c r="K52" s="8">
        <f t="shared" si="59"/>
        <v>1117100</v>
      </c>
      <c r="L52" s="8">
        <f t="shared" ref="L52:M52" si="60">L56+L60</f>
        <v>1000000</v>
      </c>
      <c r="M52" s="8">
        <f t="shared" si="60"/>
        <v>1000000</v>
      </c>
      <c r="N52" s="6"/>
      <c r="O52" s="40"/>
      <c r="P52" s="40"/>
      <c r="Q52" s="40"/>
    </row>
    <row r="53" spans="1:17" s="14" customFormat="1" ht="45.75" customHeight="1" x14ac:dyDescent="0.4">
      <c r="A53" s="91"/>
      <c r="B53" s="91"/>
      <c r="C53" s="36" t="s">
        <v>6</v>
      </c>
      <c r="D53" s="22">
        <f t="shared" si="58"/>
        <v>26619594.25</v>
      </c>
      <c r="E53" s="8">
        <v>0</v>
      </c>
      <c r="F53" s="8">
        <v>0</v>
      </c>
      <c r="G53" s="8">
        <v>0</v>
      </c>
      <c r="H53" s="8">
        <f>H57+H61</f>
        <v>10568894.02</v>
      </c>
      <c r="I53" s="8">
        <f t="shared" ref="I53:K53" si="61">I57+I61</f>
        <v>8092062.3700000001</v>
      </c>
      <c r="J53" s="8">
        <f>J57+J61</f>
        <v>7958637.8600000003</v>
      </c>
      <c r="K53" s="8">
        <f t="shared" si="61"/>
        <v>0</v>
      </c>
      <c r="L53" s="8">
        <f t="shared" ref="L53:M53" si="62">L57+L61</f>
        <v>0</v>
      </c>
      <c r="M53" s="8">
        <f t="shared" si="62"/>
        <v>0</v>
      </c>
      <c r="N53" s="6"/>
      <c r="O53" s="40"/>
      <c r="P53" s="40"/>
      <c r="Q53" s="40"/>
    </row>
    <row r="54" spans="1:17" s="14" customFormat="1" ht="45.75" customHeight="1" x14ac:dyDescent="0.4">
      <c r="A54" s="91"/>
      <c r="B54" s="91"/>
      <c r="C54" s="36" t="s">
        <v>9</v>
      </c>
      <c r="D54" s="22">
        <f t="shared" si="58"/>
        <v>97847405.75</v>
      </c>
      <c r="E54" s="8">
        <v>0</v>
      </c>
      <c r="F54" s="8">
        <v>0</v>
      </c>
      <c r="G54" s="8">
        <v>0</v>
      </c>
      <c r="H54" s="8">
        <f>H58+H62</f>
        <v>35262405.980000004</v>
      </c>
      <c r="I54" s="8">
        <f t="shared" ref="I54:K54" si="63">I58+I62</f>
        <v>31741337.629999999</v>
      </c>
      <c r="J54" s="8">
        <f>J58+J62</f>
        <v>30843662.140000001</v>
      </c>
      <c r="K54" s="8">
        <f t="shared" si="63"/>
        <v>0</v>
      </c>
      <c r="L54" s="8">
        <f t="shared" ref="L54:M54" si="64">L58+L62</f>
        <v>0</v>
      </c>
      <c r="M54" s="8">
        <f t="shared" si="64"/>
        <v>0</v>
      </c>
      <c r="N54" s="6"/>
      <c r="O54" s="40"/>
      <c r="P54" s="40"/>
      <c r="Q54" s="40"/>
    </row>
    <row r="55" spans="1:17" ht="45.75" customHeight="1" x14ac:dyDescent="0.3">
      <c r="A55" s="54" t="s">
        <v>45</v>
      </c>
      <c r="B55" s="54" t="s">
        <v>24</v>
      </c>
      <c r="C55" s="36" t="s">
        <v>5</v>
      </c>
      <c r="D55" s="22">
        <f t="shared" si="58"/>
        <v>90969807.699999988</v>
      </c>
      <c r="E55" s="8">
        <f>SUM(E56:E58)</f>
        <v>0</v>
      </c>
      <c r="F55" s="8">
        <f t="shared" ref="F55:H55" si="65">SUM(F56:F58)</f>
        <v>0</v>
      </c>
      <c r="G55" s="8">
        <f t="shared" si="65"/>
        <v>0</v>
      </c>
      <c r="H55" s="8">
        <f t="shared" si="65"/>
        <v>23586322.100000001</v>
      </c>
      <c r="I55" s="8">
        <f>SUM(I56:I58)</f>
        <v>35767048.960000001</v>
      </c>
      <c r="J55" s="8">
        <f>SUM(J56:J58)</f>
        <v>30002481</v>
      </c>
      <c r="K55" s="8">
        <f t="shared" ref="K55" si="66">SUM(K56:K58)</f>
        <v>616051.88</v>
      </c>
      <c r="L55" s="8">
        <f t="shared" ref="L55:M55" si="67">SUM(L56:L58)</f>
        <v>498951.88</v>
      </c>
      <c r="M55" s="8">
        <f t="shared" si="67"/>
        <v>498951.88</v>
      </c>
    </row>
    <row r="56" spans="1:17" ht="45.75" customHeight="1" x14ac:dyDescent="0.3">
      <c r="A56" s="54"/>
      <c r="B56" s="54"/>
      <c r="C56" s="36" t="s">
        <v>10</v>
      </c>
      <c r="D56" s="22">
        <f t="shared" si="58"/>
        <v>5618106.2800000003</v>
      </c>
      <c r="E56" s="8">
        <v>0</v>
      </c>
      <c r="F56" s="8">
        <v>0</v>
      </c>
      <c r="G56" s="8">
        <v>0</v>
      </c>
      <c r="H56" s="8">
        <v>491705.87</v>
      </c>
      <c r="I56" s="8">
        <v>789582.07</v>
      </c>
      <c r="J56" s="8">
        <v>2722862.7</v>
      </c>
      <c r="K56" s="48">
        <f>498951.88+117100</f>
        <v>616051.88</v>
      </c>
      <c r="L56" s="8">
        <v>498951.88</v>
      </c>
      <c r="M56" s="8">
        <v>498951.88</v>
      </c>
    </row>
    <row r="57" spans="1:17" ht="45.75" customHeight="1" x14ac:dyDescent="0.3">
      <c r="A57" s="54"/>
      <c r="B57" s="54"/>
      <c r="C57" s="36" t="s">
        <v>6</v>
      </c>
      <c r="D57" s="22">
        <f t="shared" si="58"/>
        <v>18026559.120000001</v>
      </c>
      <c r="E57" s="8">
        <v>0</v>
      </c>
      <c r="F57" s="8">
        <v>0</v>
      </c>
      <c r="G57" s="8">
        <v>0</v>
      </c>
      <c r="H57" s="8">
        <v>5325717.38</v>
      </c>
      <c r="I57" s="8">
        <v>7105590.8700000001</v>
      </c>
      <c r="J57" s="8">
        <v>5595250.8700000001</v>
      </c>
      <c r="K57" s="48">
        <v>0</v>
      </c>
      <c r="L57" s="8">
        <v>0</v>
      </c>
      <c r="M57" s="8">
        <v>0</v>
      </c>
    </row>
    <row r="58" spans="1:17" ht="45.75" customHeight="1" x14ac:dyDescent="0.3">
      <c r="A58" s="54"/>
      <c r="B58" s="54"/>
      <c r="C58" s="36" t="s">
        <v>9</v>
      </c>
      <c r="D58" s="22">
        <f t="shared" si="58"/>
        <v>67325142.300000012</v>
      </c>
      <c r="E58" s="22">
        <v>0</v>
      </c>
      <c r="F58" s="22">
        <v>0</v>
      </c>
      <c r="G58" s="22">
        <v>0</v>
      </c>
      <c r="H58" s="22">
        <v>17768898.850000001</v>
      </c>
      <c r="I58" s="22">
        <v>27871876.02</v>
      </c>
      <c r="J58" s="22">
        <v>21684367.43</v>
      </c>
      <c r="K58" s="49">
        <v>0</v>
      </c>
      <c r="L58" s="22">
        <v>0</v>
      </c>
      <c r="M58" s="22">
        <v>0</v>
      </c>
    </row>
    <row r="59" spans="1:17" ht="50.1" customHeight="1" x14ac:dyDescent="0.3">
      <c r="A59" s="54" t="s">
        <v>46</v>
      </c>
      <c r="B59" s="54" t="s">
        <v>24</v>
      </c>
      <c r="C59" s="36" t="s">
        <v>5</v>
      </c>
      <c r="D59" s="22">
        <f>SUM(E59:M59)</f>
        <v>41504264.319999985</v>
      </c>
      <c r="E59" s="8">
        <f t="shared" ref="E59:K59" si="68">SUM(E60:E62)</f>
        <v>0</v>
      </c>
      <c r="F59" s="8">
        <f t="shared" si="68"/>
        <v>0</v>
      </c>
      <c r="G59" s="8">
        <f t="shared" si="68"/>
        <v>0</v>
      </c>
      <c r="H59" s="8">
        <f t="shared" si="68"/>
        <v>23220768.919999998</v>
      </c>
      <c r="I59" s="8">
        <f t="shared" si="68"/>
        <v>4965551.04</v>
      </c>
      <c r="J59" s="8">
        <f t="shared" si="68"/>
        <v>11814800</v>
      </c>
      <c r="K59" s="48">
        <f t="shared" si="68"/>
        <v>501048.12</v>
      </c>
      <c r="L59" s="8">
        <f t="shared" ref="L59:M59" si="69">SUM(L60:L62)</f>
        <v>501048.12</v>
      </c>
      <c r="M59" s="8">
        <f t="shared" si="69"/>
        <v>501048.12</v>
      </c>
    </row>
    <row r="60" spans="1:17" ht="50.1" customHeight="1" x14ac:dyDescent="0.3">
      <c r="A60" s="54"/>
      <c r="B60" s="54"/>
      <c r="C60" s="36" t="s">
        <v>10</v>
      </c>
      <c r="D60" s="22">
        <f t="shared" ref="D60:D73" si="70">SUM(E60:M60)</f>
        <v>2388965.7400000002</v>
      </c>
      <c r="E60" s="8">
        <v>0</v>
      </c>
      <c r="F60" s="8">
        <v>0</v>
      </c>
      <c r="G60" s="8">
        <v>0</v>
      </c>
      <c r="H60" s="8">
        <v>484085.15</v>
      </c>
      <c r="I60" s="8">
        <v>109617.93</v>
      </c>
      <c r="J60" s="8">
        <v>292118.3</v>
      </c>
      <c r="K60" s="48">
        <v>501048.12</v>
      </c>
      <c r="L60" s="8">
        <v>501048.12</v>
      </c>
      <c r="M60" s="8">
        <v>501048.12</v>
      </c>
    </row>
    <row r="61" spans="1:17" ht="50.1" customHeight="1" x14ac:dyDescent="0.3">
      <c r="A61" s="54"/>
      <c r="B61" s="54"/>
      <c r="C61" s="36" t="s">
        <v>6</v>
      </c>
      <c r="D61" s="22">
        <f t="shared" si="70"/>
        <v>8593035.129999999</v>
      </c>
      <c r="E61" s="8">
        <v>0</v>
      </c>
      <c r="F61" s="8">
        <v>0</v>
      </c>
      <c r="G61" s="8">
        <v>0</v>
      </c>
      <c r="H61" s="8">
        <v>5243176.6399999997</v>
      </c>
      <c r="I61" s="8">
        <v>986471.5</v>
      </c>
      <c r="J61" s="8">
        <v>2363386.9900000002</v>
      </c>
      <c r="K61" s="8">
        <v>0</v>
      </c>
      <c r="L61" s="8">
        <v>0</v>
      </c>
      <c r="M61" s="8">
        <v>0</v>
      </c>
    </row>
    <row r="62" spans="1:17" ht="50.1" customHeight="1" x14ac:dyDescent="0.3">
      <c r="A62" s="54"/>
      <c r="B62" s="54"/>
      <c r="C62" s="36" t="s">
        <v>9</v>
      </c>
      <c r="D62" s="22">
        <f t="shared" si="70"/>
        <v>30522263.449999999</v>
      </c>
      <c r="E62" s="22">
        <v>0</v>
      </c>
      <c r="F62" s="22">
        <v>0</v>
      </c>
      <c r="G62" s="22">
        <v>0</v>
      </c>
      <c r="H62" s="22">
        <v>17493507.129999999</v>
      </c>
      <c r="I62" s="22">
        <v>3869461.61</v>
      </c>
      <c r="J62" s="22">
        <v>9159294.7100000009</v>
      </c>
      <c r="K62" s="22">
        <v>0</v>
      </c>
      <c r="L62" s="22">
        <v>0</v>
      </c>
      <c r="M62" s="22">
        <v>0</v>
      </c>
    </row>
    <row r="63" spans="1:17" ht="66.75" customHeight="1" x14ac:dyDescent="0.3">
      <c r="A63" s="55" t="s">
        <v>44</v>
      </c>
      <c r="B63" s="55" t="s">
        <v>24</v>
      </c>
      <c r="C63" s="36" t="s">
        <v>5</v>
      </c>
      <c r="D63" s="22">
        <f t="shared" si="70"/>
        <v>96992300</v>
      </c>
      <c r="E63" s="22">
        <f>E64+E65</f>
        <v>0</v>
      </c>
      <c r="F63" s="22">
        <f t="shared" ref="F63:K63" si="71">F64+F65</f>
        <v>0</v>
      </c>
      <c r="G63" s="22">
        <f t="shared" si="71"/>
        <v>0</v>
      </c>
      <c r="H63" s="22">
        <f t="shared" si="71"/>
        <v>96992300</v>
      </c>
      <c r="I63" s="22">
        <f t="shared" si="71"/>
        <v>0</v>
      </c>
      <c r="J63" s="22">
        <f t="shared" si="71"/>
        <v>0</v>
      </c>
      <c r="K63" s="22">
        <f t="shared" si="71"/>
        <v>0</v>
      </c>
      <c r="L63" s="22">
        <f t="shared" ref="L63:M63" si="72">L64+L65</f>
        <v>0</v>
      </c>
      <c r="M63" s="22">
        <f t="shared" si="72"/>
        <v>0</v>
      </c>
    </row>
    <row r="64" spans="1:17" ht="82.5" customHeight="1" x14ac:dyDescent="0.3">
      <c r="A64" s="85"/>
      <c r="B64" s="87"/>
      <c r="C64" s="36" t="s">
        <v>6</v>
      </c>
      <c r="D64" s="22">
        <f t="shared" si="70"/>
        <v>16992300</v>
      </c>
      <c r="E64" s="22">
        <v>0</v>
      </c>
      <c r="F64" s="22">
        <v>0</v>
      </c>
      <c r="G64" s="22">
        <v>0</v>
      </c>
      <c r="H64" s="22">
        <v>16992300</v>
      </c>
      <c r="I64" s="24">
        <v>0</v>
      </c>
      <c r="J64" s="24">
        <v>0</v>
      </c>
      <c r="K64" s="22">
        <v>0</v>
      </c>
      <c r="L64" s="22">
        <v>0</v>
      </c>
      <c r="M64" s="22">
        <v>0</v>
      </c>
    </row>
    <row r="65" spans="1:14" ht="67.5" customHeight="1" x14ac:dyDescent="0.3">
      <c r="A65" s="86"/>
      <c r="B65" s="88"/>
      <c r="C65" s="36" t="s">
        <v>9</v>
      </c>
      <c r="D65" s="22">
        <f t="shared" si="70"/>
        <v>80000000</v>
      </c>
      <c r="E65" s="22">
        <v>0</v>
      </c>
      <c r="F65" s="22">
        <v>0</v>
      </c>
      <c r="G65" s="22">
        <v>0</v>
      </c>
      <c r="H65" s="22">
        <v>80000000</v>
      </c>
      <c r="I65" s="24">
        <v>0</v>
      </c>
      <c r="J65" s="24">
        <v>0</v>
      </c>
      <c r="K65" s="22">
        <v>0</v>
      </c>
      <c r="L65" s="22">
        <v>0</v>
      </c>
      <c r="M65" s="22">
        <v>0</v>
      </c>
    </row>
    <row r="66" spans="1:14" ht="52.5" customHeight="1" x14ac:dyDescent="0.3">
      <c r="A66" s="82" t="s">
        <v>53</v>
      </c>
      <c r="B66" s="82" t="s">
        <v>24</v>
      </c>
      <c r="C66" s="36" t="s">
        <v>5</v>
      </c>
      <c r="D66" s="22">
        <f t="shared" si="70"/>
        <v>108560304.40000001</v>
      </c>
      <c r="E66" s="22">
        <f>E67</f>
        <v>0</v>
      </c>
      <c r="F66" s="22">
        <f t="shared" ref="F66:M66" si="73">F67</f>
        <v>0</v>
      </c>
      <c r="G66" s="22">
        <f t="shared" si="73"/>
        <v>0</v>
      </c>
      <c r="H66" s="22">
        <f t="shared" si="73"/>
        <v>0</v>
      </c>
      <c r="I66" s="22">
        <f t="shared" si="73"/>
        <v>0</v>
      </c>
      <c r="J66" s="22">
        <f>J67+J68+J69</f>
        <v>108560304.40000001</v>
      </c>
      <c r="K66" s="22">
        <f t="shared" si="73"/>
        <v>0</v>
      </c>
      <c r="L66" s="22">
        <f t="shared" si="73"/>
        <v>0</v>
      </c>
      <c r="M66" s="22">
        <f t="shared" si="73"/>
        <v>0</v>
      </c>
    </row>
    <row r="67" spans="1:14" ht="60" customHeight="1" x14ac:dyDescent="0.3">
      <c r="A67" s="83"/>
      <c r="B67" s="89"/>
      <c r="C67" s="36" t="s">
        <v>28</v>
      </c>
      <c r="D67" s="22">
        <f t="shared" si="70"/>
        <v>12560304.4</v>
      </c>
      <c r="E67" s="22">
        <v>0</v>
      </c>
      <c r="F67" s="22">
        <v>0</v>
      </c>
      <c r="G67" s="22">
        <v>0</v>
      </c>
      <c r="H67" s="22">
        <v>0</v>
      </c>
      <c r="I67" s="24">
        <v>0</v>
      </c>
      <c r="J67" s="43">
        <v>12560304.4</v>
      </c>
      <c r="K67" s="22">
        <v>0</v>
      </c>
      <c r="L67" s="22">
        <v>0</v>
      </c>
      <c r="M67" s="22">
        <v>0</v>
      </c>
      <c r="N67" s="42"/>
    </row>
    <row r="68" spans="1:14" ht="58.5" customHeight="1" x14ac:dyDescent="0.3">
      <c r="A68" s="85"/>
      <c r="B68" s="85"/>
      <c r="C68" s="36" t="s">
        <v>6</v>
      </c>
      <c r="D68" s="22">
        <f t="shared" si="70"/>
        <v>1000000</v>
      </c>
      <c r="E68" s="22">
        <v>0</v>
      </c>
      <c r="F68" s="22">
        <v>0</v>
      </c>
      <c r="G68" s="22">
        <v>0</v>
      </c>
      <c r="H68" s="22">
        <v>0</v>
      </c>
      <c r="I68" s="24">
        <v>0</v>
      </c>
      <c r="J68" s="24">
        <v>1000000</v>
      </c>
      <c r="K68" s="22">
        <v>0</v>
      </c>
      <c r="L68" s="22">
        <v>0</v>
      </c>
      <c r="M68" s="22">
        <v>0</v>
      </c>
    </row>
    <row r="69" spans="1:14" ht="64.5" customHeight="1" x14ac:dyDescent="0.3">
      <c r="A69" s="86"/>
      <c r="B69" s="86"/>
      <c r="C69" s="36" t="s">
        <v>9</v>
      </c>
      <c r="D69" s="22">
        <f t="shared" si="70"/>
        <v>95000000</v>
      </c>
      <c r="E69" s="22">
        <v>0</v>
      </c>
      <c r="F69" s="22">
        <v>0</v>
      </c>
      <c r="G69" s="22">
        <v>0</v>
      </c>
      <c r="H69" s="22">
        <v>0</v>
      </c>
      <c r="I69" s="24">
        <v>0</v>
      </c>
      <c r="J69" s="24">
        <v>95000000</v>
      </c>
      <c r="K69" s="22">
        <v>0</v>
      </c>
      <c r="L69" s="22">
        <v>0</v>
      </c>
      <c r="M69" s="22">
        <v>0</v>
      </c>
    </row>
    <row r="70" spans="1:14" ht="46.5" customHeight="1" x14ac:dyDescent="0.3">
      <c r="A70" s="82" t="s">
        <v>56</v>
      </c>
      <c r="B70" s="82" t="s">
        <v>24</v>
      </c>
      <c r="C70" s="36" t="s">
        <v>5</v>
      </c>
      <c r="D70" s="22">
        <f t="shared" si="70"/>
        <v>4500000</v>
      </c>
      <c r="E70" s="22">
        <f>E71</f>
        <v>0</v>
      </c>
      <c r="F70" s="22">
        <f t="shared" ref="F70:M70" si="74">F71</f>
        <v>0</v>
      </c>
      <c r="G70" s="22">
        <f t="shared" si="74"/>
        <v>0</v>
      </c>
      <c r="H70" s="22">
        <f t="shared" si="74"/>
        <v>0</v>
      </c>
      <c r="I70" s="22">
        <f t="shared" si="74"/>
        <v>0</v>
      </c>
      <c r="J70" s="22">
        <f t="shared" si="74"/>
        <v>0</v>
      </c>
      <c r="K70" s="22">
        <f t="shared" si="74"/>
        <v>4500000</v>
      </c>
      <c r="L70" s="22">
        <f t="shared" si="74"/>
        <v>0</v>
      </c>
      <c r="M70" s="22">
        <f t="shared" si="74"/>
        <v>0</v>
      </c>
    </row>
    <row r="71" spans="1:14" s="20" customFormat="1" ht="46.5" customHeight="1" x14ac:dyDescent="0.3">
      <c r="A71" s="83"/>
      <c r="B71" s="89"/>
      <c r="C71" s="36" t="s">
        <v>28</v>
      </c>
      <c r="D71" s="22">
        <f t="shared" si="70"/>
        <v>4500000</v>
      </c>
      <c r="E71" s="22">
        <v>0</v>
      </c>
      <c r="F71" s="22">
        <v>0</v>
      </c>
      <c r="G71" s="22">
        <v>0</v>
      </c>
      <c r="H71" s="22">
        <v>0</v>
      </c>
      <c r="I71" s="24">
        <v>0</v>
      </c>
      <c r="J71" s="22">
        <v>0</v>
      </c>
      <c r="K71" s="22">
        <v>4500000</v>
      </c>
      <c r="L71" s="22">
        <v>0</v>
      </c>
      <c r="M71" s="22">
        <v>0</v>
      </c>
    </row>
    <row r="72" spans="1:14" ht="46.5" customHeight="1" x14ac:dyDescent="0.3">
      <c r="A72" s="85"/>
      <c r="B72" s="85"/>
      <c r="C72" s="36" t="s">
        <v>6</v>
      </c>
      <c r="D72" s="22">
        <f t="shared" si="70"/>
        <v>0</v>
      </c>
      <c r="E72" s="22">
        <v>0</v>
      </c>
      <c r="F72" s="22">
        <v>0</v>
      </c>
      <c r="G72" s="22">
        <v>0</v>
      </c>
      <c r="H72" s="22">
        <v>0</v>
      </c>
      <c r="I72" s="24">
        <v>0</v>
      </c>
      <c r="J72" s="22">
        <v>0</v>
      </c>
      <c r="K72" s="22">
        <v>0</v>
      </c>
      <c r="L72" s="22">
        <v>0</v>
      </c>
      <c r="M72" s="22">
        <v>0</v>
      </c>
    </row>
    <row r="73" spans="1:14" ht="46.5" customHeight="1" x14ac:dyDescent="0.3">
      <c r="A73" s="86"/>
      <c r="B73" s="86"/>
      <c r="C73" s="36" t="s">
        <v>9</v>
      </c>
      <c r="D73" s="22">
        <f t="shared" si="70"/>
        <v>0</v>
      </c>
      <c r="E73" s="22">
        <v>0</v>
      </c>
      <c r="F73" s="22">
        <v>0</v>
      </c>
      <c r="G73" s="22">
        <v>0</v>
      </c>
      <c r="H73" s="22">
        <v>0</v>
      </c>
      <c r="I73" s="24">
        <v>0</v>
      </c>
      <c r="J73" s="22">
        <v>0</v>
      </c>
      <c r="K73" s="22">
        <v>0</v>
      </c>
      <c r="L73" s="22">
        <v>0</v>
      </c>
      <c r="M73" s="22">
        <v>0</v>
      </c>
    </row>
    <row r="74" spans="1:14" ht="200.25" customHeight="1" x14ac:dyDescent="0.3">
      <c r="A74" s="35" t="s">
        <v>31</v>
      </c>
      <c r="B74" s="35" t="s">
        <v>24</v>
      </c>
      <c r="C74" s="33" t="s">
        <v>28</v>
      </c>
      <c r="D74" s="21">
        <f>SUM(E74:M74)</f>
        <v>4092707.8600000003</v>
      </c>
      <c r="E74" s="18">
        <v>0</v>
      </c>
      <c r="F74" s="18">
        <v>0</v>
      </c>
      <c r="G74" s="18">
        <v>0</v>
      </c>
      <c r="H74" s="18">
        <f>H77</f>
        <v>2511453.2400000002</v>
      </c>
      <c r="I74" s="18">
        <f t="shared" ref="I74:M74" si="75">I77</f>
        <v>507931.56</v>
      </c>
      <c r="J74" s="18">
        <f t="shared" si="75"/>
        <v>1073323.06</v>
      </c>
      <c r="K74" s="18">
        <f t="shared" si="75"/>
        <v>0</v>
      </c>
      <c r="L74" s="18">
        <f t="shared" ref="L74" si="76">L77</f>
        <v>0</v>
      </c>
      <c r="M74" s="18">
        <f t="shared" si="75"/>
        <v>0</v>
      </c>
    </row>
    <row r="75" spans="1:14" ht="254.25" customHeight="1" x14ac:dyDescent="0.3">
      <c r="A75" s="37" t="s">
        <v>29</v>
      </c>
      <c r="B75" s="41" t="s">
        <v>24</v>
      </c>
      <c r="C75" s="36" t="s">
        <v>10</v>
      </c>
      <c r="D75" s="25" t="s">
        <v>40</v>
      </c>
      <c r="E75" s="25" t="s">
        <v>40</v>
      </c>
      <c r="F75" s="25" t="s">
        <v>40</v>
      </c>
      <c r="G75" s="25" t="s">
        <v>40</v>
      </c>
      <c r="H75" s="25" t="s">
        <v>16</v>
      </c>
      <c r="I75" s="25" t="s">
        <v>16</v>
      </c>
      <c r="J75" s="25" t="s">
        <v>16</v>
      </c>
      <c r="K75" s="25" t="s">
        <v>16</v>
      </c>
      <c r="L75" s="25" t="s">
        <v>16</v>
      </c>
      <c r="M75" s="25" t="s">
        <v>16</v>
      </c>
    </row>
    <row r="76" spans="1:14" ht="211.5" customHeight="1" x14ac:dyDescent="0.3">
      <c r="A76" s="41" t="s">
        <v>30</v>
      </c>
      <c r="B76" s="41" t="s">
        <v>19</v>
      </c>
      <c r="C76" s="36" t="s">
        <v>10</v>
      </c>
      <c r="D76" s="26" t="s">
        <v>40</v>
      </c>
      <c r="E76" s="26" t="s">
        <v>40</v>
      </c>
      <c r="F76" s="26" t="s">
        <v>40</v>
      </c>
      <c r="G76" s="26" t="s">
        <v>40</v>
      </c>
      <c r="H76" s="26" t="s">
        <v>15</v>
      </c>
      <c r="I76" s="26" t="s">
        <v>15</v>
      </c>
      <c r="J76" s="26" t="s">
        <v>15</v>
      </c>
      <c r="K76" s="26" t="s">
        <v>15</v>
      </c>
      <c r="L76" s="26" t="s">
        <v>15</v>
      </c>
      <c r="M76" s="26" t="s">
        <v>15</v>
      </c>
    </row>
    <row r="77" spans="1:14" ht="186.75" customHeight="1" x14ac:dyDescent="0.3">
      <c r="A77" s="34" t="s">
        <v>32</v>
      </c>
      <c r="B77" s="34" t="s">
        <v>24</v>
      </c>
      <c r="C77" s="36" t="s">
        <v>10</v>
      </c>
      <c r="D77" s="8">
        <f>SUM(E77:M77)</f>
        <v>4092707.8600000003</v>
      </c>
      <c r="E77" s="26">
        <v>0</v>
      </c>
      <c r="F77" s="26">
        <v>0</v>
      </c>
      <c r="G77" s="26">
        <v>0</v>
      </c>
      <c r="H77" s="26">
        <v>2511453.2400000002</v>
      </c>
      <c r="I77" s="26">
        <v>507931.56</v>
      </c>
      <c r="J77" s="26">
        <v>1073323.06</v>
      </c>
      <c r="K77" s="26">
        <v>0</v>
      </c>
      <c r="L77" s="26">
        <v>0</v>
      </c>
      <c r="M77" s="26">
        <v>0</v>
      </c>
    </row>
    <row r="78" spans="1:14" s="20" customFormat="1" ht="50.1" customHeight="1" x14ac:dyDescent="0.3">
      <c r="A78" s="70" t="s">
        <v>33</v>
      </c>
      <c r="B78" s="73" t="s">
        <v>24</v>
      </c>
      <c r="C78" s="33" t="s">
        <v>5</v>
      </c>
      <c r="D78" s="21">
        <f t="shared" ref="D78:D80" si="77">SUM(E78:M78)</f>
        <v>23069070.890000001</v>
      </c>
      <c r="E78" s="21">
        <f t="shared" ref="E78:G78" si="78">E79+E80</f>
        <v>0</v>
      </c>
      <c r="F78" s="21">
        <f t="shared" si="78"/>
        <v>0</v>
      </c>
      <c r="G78" s="21">
        <f t="shared" si="78"/>
        <v>0</v>
      </c>
      <c r="H78" s="21">
        <f>H79+H80</f>
        <v>8483783.2999999989</v>
      </c>
      <c r="I78" s="21">
        <f t="shared" ref="I78:K78" si="79">I79+I80</f>
        <v>0</v>
      </c>
      <c r="J78" s="21">
        <f>J79+J80</f>
        <v>14585287.59</v>
      </c>
      <c r="K78" s="21">
        <f t="shared" si="79"/>
        <v>0</v>
      </c>
      <c r="L78" s="21">
        <f t="shared" ref="L78:M78" si="80">L79+L80</f>
        <v>0</v>
      </c>
      <c r="M78" s="21">
        <f t="shared" si="80"/>
        <v>0</v>
      </c>
    </row>
    <row r="79" spans="1:14" s="20" customFormat="1" ht="50.1" customHeight="1" x14ac:dyDescent="0.3">
      <c r="A79" s="71"/>
      <c r="B79" s="74"/>
      <c r="C79" s="33" t="s">
        <v>10</v>
      </c>
      <c r="D79" s="21">
        <f>SUM(E79:M79)</f>
        <v>10779195.07</v>
      </c>
      <c r="E79" s="21">
        <f>E81+E82+E83+E85+E88+E91+E93</f>
        <v>0</v>
      </c>
      <c r="F79" s="21">
        <f t="shared" ref="F79:M79" si="81">F81+F82+F83+F85+F88+F91+F93</f>
        <v>0</v>
      </c>
      <c r="G79" s="21">
        <f t="shared" si="81"/>
        <v>0</v>
      </c>
      <c r="H79" s="21">
        <f t="shared" si="81"/>
        <v>5392313.209999999</v>
      </c>
      <c r="I79" s="21">
        <f t="shared" si="81"/>
        <v>0</v>
      </c>
      <c r="J79" s="21">
        <f t="shared" si="81"/>
        <v>5386881.8600000003</v>
      </c>
      <c r="K79" s="21">
        <f t="shared" si="81"/>
        <v>0</v>
      </c>
      <c r="L79" s="21">
        <f t="shared" si="81"/>
        <v>0</v>
      </c>
      <c r="M79" s="21">
        <f t="shared" si="81"/>
        <v>0</v>
      </c>
    </row>
    <row r="80" spans="1:14" s="20" customFormat="1" ht="50.1" customHeight="1" x14ac:dyDescent="0.3">
      <c r="A80" s="72"/>
      <c r="B80" s="72"/>
      <c r="C80" s="33" t="s">
        <v>6</v>
      </c>
      <c r="D80" s="21">
        <f t="shared" si="77"/>
        <v>12289875.82</v>
      </c>
      <c r="E80" s="21">
        <v>0</v>
      </c>
      <c r="F80" s="21">
        <v>0</v>
      </c>
      <c r="G80" s="21">
        <v>0</v>
      </c>
      <c r="H80" s="21">
        <f>H86+H89</f>
        <v>3091470.09</v>
      </c>
      <c r="I80" s="21">
        <v>0</v>
      </c>
      <c r="J80" s="21">
        <f>J92</f>
        <v>9198405.7300000004</v>
      </c>
      <c r="K80" s="21">
        <v>0</v>
      </c>
      <c r="L80" s="21">
        <v>0</v>
      </c>
      <c r="M80" s="21">
        <v>0</v>
      </c>
    </row>
    <row r="81" spans="1:13" ht="149.25" customHeight="1" x14ac:dyDescent="0.3">
      <c r="A81" s="34" t="s">
        <v>34</v>
      </c>
      <c r="B81" s="38" t="s">
        <v>24</v>
      </c>
      <c r="C81" s="36" t="s">
        <v>10</v>
      </c>
      <c r="D81" s="8">
        <f>SUM(E81:M81)</f>
        <v>2600000</v>
      </c>
      <c r="E81" s="8">
        <v>0</v>
      </c>
      <c r="F81" s="8">
        <v>0</v>
      </c>
      <c r="G81" s="8">
        <v>0</v>
      </c>
      <c r="H81" s="8">
        <v>2600000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</row>
    <row r="82" spans="1:13" ht="134.25" customHeight="1" x14ac:dyDescent="0.3">
      <c r="A82" s="34" t="s">
        <v>41</v>
      </c>
      <c r="B82" s="38" t="s">
        <v>24</v>
      </c>
      <c r="C82" s="36" t="s">
        <v>10</v>
      </c>
      <c r="D82" s="8">
        <f t="shared" ref="D82" si="82">SUM(E82:M82)</f>
        <v>102800</v>
      </c>
      <c r="E82" s="8">
        <v>0</v>
      </c>
      <c r="F82" s="8">
        <v>0</v>
      </c>
      <c r="G82" s="8">
        <v>0</v>
      </c>
      <c r="H82" s="8">
        <v>102800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</row>
    <row r="83" spans="1:13" ht="153" customHeight="1" x14ac:dyDescent="0.3">
      <c r="A83" s="34" t="s">
        <v>43</v>
      </c>
      <c r="B83" s="38" t="s">
        <v>24</v>
      </c>
      <c r="C83" s="36" t="s">
        <v>10</v>
      </c>
      <c r="D83" s="8">
        <f>SUM(E83:M83)</f>
        <v>2346016.5299999998</v>
      </c>
      <c r="E83" s="8">
        <v>0</v>
      </c>
      <c r="F83" s="8">
        <v>0</v>
      </c>
      <c r="G83" s="8">
        <v>0</v>
      </c>
      <c r="H83" s="8">
        <v>2346016.5299999998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</row>
    <row r="84" spans="1:13" ht="42" customHeight="1" x14ac:dyDescent="0.3">
      <c r="A84" s="82" t="s">
        <v>42</v>
      </c>
      <c r="B84" s="60" t="s">
        <v>24</v>
      </c>
      <c r="C84" s="36" t="s">
        <v>5</v>
      </c>
      <c r="D84" s="8">
        <f>SUM(E84:M84)</f>
        <v>3343766.77</v>
      </c>
      <c r="E84" s="8">
        <v>0</v>
      </c>
      <c r="F84" s="8">
        <v>0</v>
      </c>
      <c r="G84" s="8">
        <f t="shared" ref="G84:M84" si="83">SUM(G85:G86)</f>
        <v>0</v>
      </c>
      <c r="H84" s="8">
        <f t="shared" si="83"/>
        <v>3343766.77</v>
      </c>
      <c r="I84" s="8">
        <f t="shared" si="83"/>
        <v>0</v>
      </c>
      <c r="J84" s="8">
        <f t="shared" si="83"/>
        <v>0</v>
      </c>
      <c r="K84" s="8">
        <f t="shared" si="83"/>
        <v>0</v>
      </c>
      <c r="L84" s="8">
        <f t="shared" ref="L84" si="84">SUM(L85:L86)</f>
        <v>0</v>
      </c>
      <c r="M84" s="8">
        <f t="shared" si="83"/>
        <v>0</v>
      </c>
    </row>
    <row r="85" spans="1:13" ht="42" customHeight="1" x14ac:dyDescent="0.3">
      <c r="A85" s="83"/>
      <c r="B85" s="61"/>
      <c r="C85" s="36" t="s">
        <v>10</v>
      </c>
      <c r="D85" s="8">
        <f t="shared" ref="D85:D93" si="85">SUM(E85:M85)</f>
        <v>334376.68</v>
      </c>
      <c r="E85" s="8">
        <v>0</v>
      </c>
      <c r="F85" s="8">
        <v>0</v>
      </c>
      <c r="G85" s="8">
        <f>G97+G99</f>
        <v>0</v>
      </c>
      <c r="H85" s="8">
        <v>334376.68</v>
      </c>
      <c r="I85" s="8">
        <f t="shared" ref="I85:K85" si="86">I97+I99</f>
        <v>0</v>
      </c>
      <c r="J85" s="8">
        <f t="shared" si="86"/>
        <v>0</v>
      </c>
      <c r="K85" s="8">
        <f t="shared" si="86"/>
        <v>0</v>
      </c>
      <c r="L85" s="8">
        <f t="shared" ref="L85:M85" si="87">L97+L99</f>
        <v>0</v>
      </c>
      <c r="M85" s="8">
        <f t="shared" si="87"/>
        <v>0</v>
      </c>
    </row>
    <row r="86" spans="1:13" ht="42" customHeight="1" x14ac:dyDescent="0.3">
      <c r="A86" s="84"/>
      <c r="B86" s="61"/>
      <c r="C86" s="36" t="s">
        <v>6</v>
      </c>
      <c r="D86" s="8">
        <f t="shared" si="85"/>
        <v>3009390.09</v>
      </c>
      <c r="E86" s="8">
        <v>0</v>
      </c>
      <c r="F86" s="8">
        <v>0</v>
      </c>
      <c r="G86" s="8">
        <v>0</v>
      </c>
      <c r="H86" s="8">
        <v>3009390.09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ht="46.5" customHeight="1" x14ac:dyDescent="0.3">
      <c r="A87" s="82" t="s">
        <v>47</v>
      </c>
      <c r="B87" s="60" t="s">
        <v>24</v>
      </c>
      <c r="C87" s="36" t="s">
        <v>5</v>
      </c>
      <c r="D87" s="8">
        <f t="shared" si="85"/>
        <v>91200</v>
      </c>
      <c r="E87" s="8">
        <v>0</v>
      </c>
      <c r="F87" s="8">
        <v>0</v>
      </c>
      <c r="G87" s="8">
        <f t="shared" ref="G87:M87" si="88">SUM(G88:G89)</f>
        <v>0</v>
      </c>
      <c r="H87" s="8">
        <f t="shared" si="88"/>
        <v>91200</v>
      </c>
      <c r="I87" s="8">
        <f t="shared" si="88"/>
        <v>0</v>
      </c>
      <c r="J87" s="8">
        <f t="shared" si="88"/>
        <v>0</v>
      </c>
      <c r="K87" s="8">
        <f t="shared" si="88"/>
        <v>0</v>
      </c>
      <c r="L87" s="8">
        <f t="shared" ref="L87" si="89">SUM(L88:L89)</f>
        <v>0</v>
      </c>
      <c r="M87" s="8">
        <f t="shared" si="88"/>
        <v>0</v>
      </c>
    </row>
    <row r="88" spans="1:13" ht="46.5" customHeight="1" x14ac:dyDescent="0.3">
      <c r="A88" s="83"/>
      <c r="B88" s="61"/>
      <c r="C88" s="36" t="s">
        <v>10</v>
      </c>
      <c r="D88" s="8">
        <f t="shared" si="85"/>
        <v>9120</v>
      </c>
      <c r="E88" s="8">
        <v>0</v>
      </c>
      <c r="F88" s="8">
        <v>0</v>
      </c>
      <c r="G88" s="8">
        <f>G100+G102</f>
        <v>0</v>
      </c>
      <c r="H88" s="8">
        <v>9120</v>
      </c>
      <c r="I88" s="8">
        <f t="shared" ref="I88:K88" si="90">I100+I102</f>
        <v>0</v>
      </c>
      <c r="J88" s="8">
        <f t="shared" si="90"/>
        <v>0</v>
      </c>
      <c r="K88" s="8">
        <f t="shared" si="90"/>
        <v>0</v>
      </c>
      <c r="L88" s="8">
        <f t="shared" ref="L88:M88" si="91">L100+L102</f>
        <v>0</v>
      </c>
      <c r="M88" s="8">
        <f t="shared" si="91"/>
        <v>0</v>
      </c>
    </row>
    <row r="89" spans="1:13" ht="46.5" customHeight="1" x14ac:dyDescent="0.3">
      <c r="A89" s="84"/>
      <c r="B89" s="61"/>
      <c r="C89" s="36" t="s">
        <v>6</v>
      </c>
      <c r="D89" s="8">
        <f t="shared" si="85"/>
        <v>82080</v>
      </c>
      <c r="E89" s="8">
        <v>0</v>
      </c>
      <c r="F89" s="8">
        <v>0</v>
      </c>
      <c r="G89" s="8">
        <v>0</v>
      </c>
      <c r="H89" s="8">
        <v>82080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ht="95.25" customHeight="1" x14ac:dyDescent="0.3">
      <c r="A90" s="82" t="s">
        <v>54</v>
      </c>
      <c r="B90" s="90" t="s">
        <v>24</v>
      </c>
      <c r="C90" s="36" t="s">
        <v>5</v>
      </c>
      <c r="D90" s="8">
        <f t="shared" si="85"/>
        <v>10335287.59</v>
      </c>
      <c r="E90" s="8">
        <f>E91+E92</f>
        <v>0</v>
      </c>
      <c r="F90" s="8">
        <f t="shared" ref="F90:M90" si="92">F91+F92</f>
        <v>0</v>
      </c>
      <c r="G90" s="8">
        <f t="shared" si="92"/>
        <v>0</v>
      </c>
      <c r="H90" s="8">
        <f t="shared" si="92"/>
        <v>0</v>
      </c>
      <c r="I90" s="8">
        <f t="shared" si="92"/>
        <v>0</v>
      </c>
      <c r="J90" s="8">
        <f t="shared" si="92"/>
        <v>10335287.59</v>
      </c>
      <c r="K90" s="8">
        <f t="shared" si="92"/>
        <v>0</v>
      </c>
      <c r="L90" s="8">
        <f t="shared" ref="L90" si="93">L91+L92</f>
        <v>0</v>
      </c>
      <c r="M90" s="8">
        <f t="shared" si="92"/>
        <v>0</v>
      </c>
    </row>
    <row r="91" spans="1:13" ht="95.25" customHeight="1" x14ac:dyDescent="0.3">
      <c r="A91" s="85"/>
      <c r="B91" s="87"/>
      <c r="C91" s="36" t="s">
        <v>10</v>
      </c>
      <c r="D91" s="8">
        <f t="shared" si="85"/>
        <v>1136881.8600000001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1136881.8600000001</v>
      </c>
      <c r="K91" s="8">
        <v>0</v>
      </c>
      <c r="L91" s="8">
        <v>0</v>
      </c>
      <c r="M91" s="8">
        <v>0</v>
      </c>
    </row>
    <row r="92" spans="1:13" ht="95.25" customHeight="1" x14ac:dyDescent="0.3">
      <c r="A92" s="86"/>
      <c r="B92" s="88"/>
      <c r="C92" s="36" t="s">
        <v>6</v>
      </c>
      <c r="D92" s="8">
        <f t="shared" si="85"/>
        <v>9198405.7300000004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9198405.7300000004</v>
      </c>
      <c r="K92" s="8">
        <v>0</v>
      </c>
      <c r="L92" s="8">
        <v>0</v>
      </c>
      <c r="M92" s="8">
        <v>0</v>
      </c>
    </row>
    <row r="93" spans="1:13" ht="203.25" customHeight="1" x14ac:dyDescent="0.3">
      <c r="A93" s="41" t="s">
        <v>55</v>
      </c>
      <c r="B93" s="37" t="s">
        <v>24</v>
      </c>
      <c r="C93" s="36" t="s">
        <v>10</v>
      </c>
      <c r="D93" s="8">
        <f t="shared" si="85"/>
        <v>4250000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4250000</v>
      </c>
      <c r="K93" s="8">
        <v>0</v>
      </c>
      <c r="L93" s="8">
        <v>0</v>
      </c>
      <c r="M93" s="8">
        <v>0</v>
      </c>
    </row>
    <row r="94" spans="1:13" ht="45" customHeight="1" x14ac:dyDescent="0.3">
      <c r="A94" s="29"/>
      <c r="B94" s="28"/>
      <c r="C94" s="27"/>
      <c r="D94" s="30"/>
      <c r="E94" s="30"/>
      <c r="F94" s="30"/>
      <c r="G94" s="30"/>
      <c r="H94" s="30"/>
      <c r="I94" s="30"/>
      <c r="J94" s="30"/>
      <c r="K94" s="30"/>
      <c r="L94" s="30"/>
    </row>
    <row r="95" spans="1:13" ht="38.4" x14ac:dyDescent="0.7">
      <c r="A95" s="79" t="s">
        <v>49</v>
      </c>
      <c r="B95" s="80"/>
      <c r="C95" s="81"/>
      <c r="D95" s="81"/>
      <c r="E95" s="31" t="s">
        <v>51</v>
      </c>
      <c r="F95" s="32"/>
      <c r="G95" s="32"/>
      <c r="H95" s="77" t="s">
        <v>52</v>
      </c>
      <c r="I95" s="78"/>
      <c r="J95" s="78"/>
      <c r="K95" s="78"/>
      <c r="L95" s="45"/>
    </row>
    <row r="96" spans="1:13" ht="21" x14ac:dyDescent="0.35">
      <c r="A96" s="2"/>
      <c r="B96" s="3"/>
      <c r="D96" s="4"/>
      <c r="E96" s="4"/>
      <c r="F96" s="40"/>
      <c r="G96" s="40"/>
      <c r="H96" s="5"/>
      <c r="I96" s="5"/>
      <c r="J96" s="40"/>
      <c r="K96" s="6"/>
      <c r="L96" s="6"/>
    </row>
    <row r="97" spans="1:7" x14ac:dyDescent="0.3">
      <c r="A97" s="1"/>
      <c r="B97" s="1"/>
      <c r="C97" s="1"/>
      <c r="D97" s="7"/>
      <c r="E97" s="7"/>
      <c r="F97" s="7"/>
      <c r="G97" s="7"/>
    </row>
    <row r="98" spans="1:7" x14ac:dyDescent="0.3">
      <c r="A98" s="1"/>
      <c r="B98" s="1"/>
      <c r="C98" s="1"/>
      <c r="D98" s="7"/>
      <c r="E98" s="7"/>
      <c r="F98" s="7"/>
      <c r="G98" s="7"/>
    </row>
    <row r="99" spans="1:7" x14ac:dyDescent="0.3">
      <c r="A99" s="1"/>
      <c r="B99" s="1"/>
      <c r="C99" s="1"/>
      <c r="D99" s="7"/>
      <c r="E99" s="7"/>
      <c r="F99" s="7"/>
      <c r="G99" s="7"/>
    </row>
    <row r="100" spans="1:7" x14ac:dyDescent="0.3">
      <c r="A100" s="1"/>
      <c r="B100" s="1"/>
      <c r="C100" s="1"/>
      <c r="D100" s="7"/>
      <c r="E100" s="7"/>
      <c r="F100" s="7"/>
      <c r="G100" s="7"/>
    </row>
  </sheetData>
  <mergeCells count="49">
    <mergeCell ref="E12:M12"/>
    <mergeCell ref="A15:A19"/>
    <mergeCell ref="B15:B19"/>
    <mergeCell ref="H95:K95"/>
    <mergeCell ref="A95:D95"/>
    <mergeCell ref="A84:A86"/>
    <mergeCell ref="B84:B86"/>
    <mergeCell ref="A63:A65"/>
    <mergeCell ref="B63:B65"/>
    <mergeCell ref="A87:A89"/>
    <mergeCell ref="B87:B89"/>
    <mergeCell ref="A70:A73"/>
    <mergeCell ref="B70:B73"/>
    <mergeCell ref="A90:A92"/>
    <mergeCell ref="B90:B92"/>
    <mergeCell ref="B66:B69"/>
    <mergeCell ref="A66:A69"/>
    <mergeCell ref="H2:M2"/>
    <mergeCell ref="H3:M3"/>
    <mergeCell ref="H4:M4"/>
    <mergeCell ref="H6:M6"/>
    <mergeCell ref="G7:M7"/>
    <mergeCell ref="F8:M8"/>
    <mergeCell ref="B55:B58"/>
    <mergeCell ref="A59:A62"/>
    <mergeCell ref="B59:B62"/>
    <mergeCell ref="A78:A80"/>
    <mergeCell ref="B78:B80"/>
    <mergeCell ref="D12:D13"/>
    <mergeCell ref="B12:B13"/>
    <mergeCell ref="C12:C13"/>
    <mergeCell ref="A10:M10"/>
    <mergeCell ref="A12:A13"/>
    <mergeCell ref="A20:A24"/>
    <mergeCell ref="A51:A54"/>
    <mergeCell ref="B51:B54"/>
    <mergeCell ref="A55:A58"/>
    <mergeCell ref="B20:B24"/>
    <mergeCell ref="O50:Q50"/>
    <mergeCell ref="B25:B29"/>
    <mergeCell ref="A30:A33"/>
    <mergeCell ref="B30:B33"/>
    <mergeCell ref="A34:A38"/>
    <mergeCell ref="B34:B38"/>
    <mergeCell ref="A41:A44"/>
    <mergeCell ref="B41:B44"/>
    <mergeCell ref="A47:A50"/>
    <mergeCell ref="B47:B50"/>
    <mergeCell ref="A25:A29"/>
  </mergeCells>
  <pageMargins left="0.55118110236220474" right="0.11811023622047245" top="0.19685039370078741" bottom="0.19685039370078741" header="0.43307086614173229" footer="0.43307086614173229"/>
  <pageSetup paperSize="9" scale="38" fitToHeight="8" orientation="landscape" r:id="rId1"/>
  <rowBreaks count="6" manualBreakCount="6">
    <brk id="29" max="11" man="1"/>
    <brk id="44" max="11" man="1"/>
    <brk id="62" max="11" man="1"/>
    <brk id="75" max="11" man="1"/>
    <brk id="83" max="11" man="1"/>
    <brk id="9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2024-02-27T02:15:21Z</dcterms:modified>
</cp:coreProperties>
</file>