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5"/>
  </bookViews>
  <sheets>
    <sheet name="ресурсное (для програм)" sheetId="4" r:id="rId1"/>
    <sheet name="Лист1" sheetId="5" r:id="rId2"/>
    <sheet name="Лист2" sheetId="6" r:id="rId3"/>
  </sheets>
  <definedNames>
    <definedName name="_xlnm.Print_Titles" localSheetId="0">'ресурсное (для програм)'!$7:$10</definedName>
    <definedName name="_xlnm.Print_Area" localSheetId="0">'ресурсное (для програм)'!$A$1:$I$35</definedName>
  </definedNames>
  <calcPr calcId="152511"/>
</workbook>
</file>

<file path=xl/calcChain.xml><?xml version="1.0" encoding="utf-8"?>
<calcChain xmlns="http://schemas.openxmlformats.org/spreadsheetml/2006/main">
  <c r="D13" i="4" l="1"/>
  <c r="D14" i="4"/>
  <c r="I14" i="4"/>
  <c r="F14" i="4"/>
  <c r="G14" i="4"/>
  <c r="H14" i="4"/>
  <c r="F13" i="4"/>
  <c r="G13" i="4"/>
  <c r="H13" i="4"/>
  <c r="E11" i="4"/>
  <c r="E13" i="4"/>
  <c r="E14" i="4"/>
  <c r="E12" i="4"/>
  <c r="E15" i="4"/>
  <c r="D17" i="4"/>
  <c r="D18" i="4"/>
  <c r="F18" i="4"/>
  <c r="G18" i="4"/>
  <c r="H18" i="4"/>
  <c r="I18" i="4"/>
  <c r="F17" i="4"/>
  <c r="G17" i="4"/>
  <c r="H17" i="4"/>
  <c r="I17" i="4"/>
  <c r="E17" i="4"/>
  <c r="E18" i="4"/>
  <c r="F16" i="4"/>
  <c r="F12" i="4" s="1"/>
  <c r="G16" i="4"/>
  <c r="G15" i="4" s="1"/>
  <c r="G11" i="4" s="1"/>
  <c r="H16" i="4"/>
  <c r="H12" i="4" s="1"/>
  <c r="I16" i="4"/>
  <c r="I15" i="4" s="1"/>
  <c r="I11" i="4" s="1"/>
  <c r="E16" i="4"/>
  <c r="F19" i="4"/>
  <c r="G19" i="4"/>
  <c r="H19" i="4"/>
  <c r="I19" i="4"/>
  <c r="E19" i="4"/>
  <c r="D20" i="4"/>
  <c r="D21" i="4"/>
  <c r="D22" i="4"/>
  <c r="E23" i="4"/>
  <c r="F23" i="4"/>
  <c r="G23" i="4"/>
  <c r="H23" i="4"/>
  <c r="I23" i="4"/>
  <c r="D25" i="4"/>
  <c r="D26" i="4"/>
  <c r="D24" i="4"/>
  <c r="D23" i="4" s="1"/>
  <c r="D19" i="4" l="1"/>
  <c r="I12" i="4"/>
  <c r="H15" i="4"/>
  <c r="H11" i="4" s="1"/>
  <c r="D16" i="4"/>
  <c r="D15" i="4" s="1"/>
  <c r="G12" i="4"/>
  <c r="D12" i="4" s="1"/>
  <c r="F15" i="4"/>
  <c r="F11" i="4" s="1"/>
  <c r="D11" i="4" s="1"/>
  <c r="G4" i="6"/>
  <c r="G3" i="6"/>
  <c r="C50" i="5" l="1"/>
  <c r="D50" i="5"/>
  <c r="B50" i="5"/>
  <c r="C49" i="5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4" i="5"/>
  <c r="G23" i="5"/>
  <c r="F23" i="5"/>
  <c r="E23" i="5"/>
  <c r="D23" i="5"/>
  <c r="D22" i="5"/>
  <c r="D21" i="5"/>
  <c r="D20" i="5"/>
  <c r="G19" i="5"/>
  <c r="F19" i="5"/>
  <c r="E19" i="5"/>
  <c r="D19" i="5"/>
  <c r="D18" i="5"/>
  <c r="D17" i="5"/>
  <c r="D16" i="5"/>
  <c r="G15" i="5"/>
  <c r="F15" i="5"/>
  <c r="E15" i="5"/>
  <c r="D15" i="5"/>
  <c r="D14" i="5"/>
  <c r="D13" i="5"/>
  <c r="D12" i="5"/>
  <c r="G11" i="5"/>
  <c r="F11" i="5"/>
  <c r="E11" i="5"/>
  <c r="D11" i="5"/>
  <c r="D10" i="5"/>
  <c r="D9" i="5"/>
  <c r="D8" i="5"/>
  <c r="G7" i="5"/>
  <c r="F7" i="5"/>
  <c r="E7" i="5"/>
  <c r="D7" i="5"/>
  <c r="G6" i="5"/>
  <c r="F6" i="5"/>
  <c r="E6" i="5"/>
  <c r="D6" i="5"/>
  <c r="G5" i="5"/>
  <c r="F5" i="5"/>
  <c r="E5" i="5"/>
  <c r="D5" i="5"/>
  <c r="G4" i="5"/>
  <c r="F4" i="5"/>
  <c r="E4" i="5"/>
  <c r="D4" i="5"/>
  <c r="G3" i="5"/>
  <c r="F3" i="5"/>
  <c r="E3" i="5"/>
  <c r="D3" i="5"/>
</calcChain>
</file>

<file path=xl/sharedStrings.xml><?xml version="1.0" encoding="utf-8"?>
<sst xmlns="http://schemas.openxmlformats.org/spreadsheetml/2006/main" count="111" uniqueCount="52">
  <si>
    <t>Источник финансирования</t>
  </si>
  <si>
    <t>Общий объем финансирования, руб.</t>
  </si>
  <si>
    <t>Объем финансирования, руб.</t>
  </si>
  <si>
    <t>2017 год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</si>
  <si>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</si>
  <si>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</si>
  <si>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</si>
  <si>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</si>
  <si>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Бюджет города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</si>
  <si>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</si>
  <si>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</si>
  <si>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</si>
  <si>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</si>
  <si>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</si>
  <si>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</si>
  <si>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</si>
  <si>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</si>
  <si>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</si>
  <si>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документов и обращений граждан 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</si>
  <si>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</si>
  <si>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</si>
  <si>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</si>
  <si>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</si>
  <si>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</si>
  <si>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</si>
  <si>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</si>
  <si>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</si>
  <si>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</si>
  <si>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</si>
  <si>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</si>
  <si>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</si>
  <si>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</si>
  <si>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2020 год</t>
  </si>
  <si>
    <t xml:space="preserve">Начальник отдела учета и контроля </t>
  </si>
  <si>
    <t>Л.В. Мотылькова</t>
  </si>
  <si>
    <t>Всего</t>
  </si>
  <si>
    <t>Областной бюджет</t>
  </si>
  <si>
    <t xml:space="preserve">«Формирование современной городской среды» на 2018-2022 годы </t>
  </si>
  <si>
    <t>«Формирование современной городской среды» на 2018-2022 годы</t>
  </si>
  <si>
    <t xml:space="preserve">Ресурсное обеспечение реализации муниципальной программы города Усолье-Сибирское «Формирование современной городской среды» на 2018-2022 годы </t>
  </si>
  <si>
    <t>2019  год</t>
  </si>
  <si>
    <t>2021 год</t>
  </si>
  <si>
    <t>Комитет по городскому хозяйству администрации города  Усолье - Сибирское</t>
  </si>
  <si>
    <t>Подпрограмма «Развитие благоустройства территории города Усолье-Сибирское» на 2018-2022 годы</t>
  </si>
  <si>
    <t>Основное мероприятие 1. Благоустройство  дворовых территорий многоквартирных домов</t>
  </si>
  <si>
    <t xml:space="preserve">Основное мероприятие 2. Благоустройство  территорий общего пользования </t>
  </si>
  <si>
    <t>Федеральный бюджет</t>
  </si>
  <si>
    <t xml:space="preserve">Местный бюджет </t>
  </si>
  <si>
    <t>Д.Г. Тютрин</t>
  </si>
  <si>
    <t xml:space="preserve">Заместитель мэра города - председатель комитета по городскому хозяйству администрации города </t>
  </si>
  <si>
    <t>2022 год</t>
  </si>
  <si>
    <t>Ответственный исполнитель, соисполнители, участники, исполнители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</si>
</sst>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4" fontId="6" fillId="0" borderId="0" xfId="0" applyNumberFormat="1" applyFont="1" applyBorder="1" applyAlignment="1">
      <alignment horizontal="right" vertical="top"/>
    </xf>
    <xf numFmtId="4" fontId="9" fillId="0" borderId="0" xfId="0" applyNumberFormat="1" applyFont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vertical="center" wrapText="1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13" fillId="0" borderId="0" xfId="0" applyFont="1" applyFill="1"/>
    <xf numFmtId="0" fontId="15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/>
    </xf>
    <xf numFmtId="0" fontId="16" fillId="0" borderId="0" xfId="0" applyFont="1"/>
    <xf numFmtId="0" fontId="14" fillId="0" borderId="15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right" vertical="center"/>
    </xf>
    <xf numFmtId="4" fontId="14" fillId="0" borderId="7" xfId="0" applyNumberFormat="1" applyFont="1" applyFill="1" applyBorder="1" applyAlignment="1">
      <alignment horizontal="right" vertical="center"/>
    </xf>
    <xf numFmtId="4" fontId="14" fillId="0" borderId="8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 wrapText="1"/>
    </xf>
    <xf numFmtId="4" fontId="16" fillId="0" borderId="0" xfId="0" applyNumberFormat="1" applyFont="1"/>
    <xf numFmtId="0" fontId="17" fillId="0" borderId="30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4" fontId="17" fillId="0" borderId="24" xfId="0" applyNumberFormat="1" applyFont="1" applyBorder="1" applyAlignment="1">
      <alignment horizontal="center" vertical="center" wrapText="1"/>
    </xf>
    <xf numFmtId="4" fontId="17" fillId="0" borderId="25" xfId="0" applyNumberFormat="1" applyFont="1" applyBorder="1" applyAlignment="1">
      <alignment horizontal="center" vertical="center" wrapText="1"/>
    </xf>
    <xf numFmtId="0" fontId="17" fillId="0" borderId="4" xfId="0" applyFont="1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/>
    <xf numFmtId="4" fontId="19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0" fontId="16" fillId="0" borderId="13" xfId="0" applyFont="1" applyBorder="1"/>
    <xf numFmtId="0" fontId="16" fillId="0" borderId="0" xfId="0" applyFont="1" applyBorder="1"/>
    <xf numFmtId="0" fontId="16" fillId="0" borderId="29" xfId="0" applyFont="1" applyBorder="1"/>
    <xf numFmtId="0" fontId="17" fillId="0" borderId="31" xfId="0" applyFont="1" applyBorder="1"/>
    <xf numFmtId="4" fontId="17" fillId="0" borderId="2" xfId="0" applyNumberFormat="1" applyFont="1" applyBorder="1" applyAlignment="1">
      <alignment horizontal="center" vertical="center" wrapText="1"/>
    </xf>
    <xf numFmtId="4" fontId="17" fillId="0" borderId="28" xfId="0" applyNumberFormat="1" applyFont="1" applyBorder="1" applyAlignment="1">
      <alignment horizontal="center" vertical="center" wrapText="1"/>
    </xf>
    <xf numFmtId="0" fontId="17" fillId="0" borderId="35" xfId="0" applyFont="1" applyBorder="1"/>
    <xf numFmtId="4" fontId="17" fillId="0" borderId="36" xfId="0" applyNumberFormat="1" applyFont="1" applyBorder="1" applyAlignment="1">
      <alignment horizontal="center" vertical="center" wrapText="1"/>
    </xf>
    <xf numFmtId="0" fontId="17" fillId="0" borderId="3" xfId="0" applyFont="1" applyBorder="1"/>
    <xf numFmtId="4" fontId="17" fillId="0" borderId="5" xfId="0" applyNumberFormat="1" applyFont="1" applyBorder="1" applyAlignment="1">
      <alignment horizontal="right" vertical="center" wrapText="1"/>
    </xf>
    <xf numFmtId="4" fontId="17" fillId="0" borderId="24" xfId="0" applyNumberFormat="1" applyFont="1" applyBorder="1" applyAlignment="1">
      <alignment horizontal="right" vertical="center" wrapText="1"/>
    </xf>
    <xf numFmtId="4" fontId="17" fillId="0" borderId="25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28" xfId="0" applyNumberFormat="1" applyFont="1" applyBorder="1" applyAlignment="1">
      <alignment horizontal="right" vertical="center" wrapText="1"/>
    </xf>
    <xf numFmtId="0" fontId="19" fillId="3" borderId="32" xfId="0" applyFont="1" applyFill="1" applyBorder="1"/>
    <xf numFmtId="4" fontId="19" fillId="3" borderId="33" xfId="0" applyNumberFormat="1" applyFont="1" applyFill="1" applyBorder="1" applyAlignment="1">
      <alignment horizontal="right" vertical="center" wrapText="1"/>
    </xf>
    <xf numFmtId="4" fontId="19" fillId="3" borderId="34" xfId="0" applyNumberFormat="1" applyFont="1" applyFill="1" applyBorder="1" applyAlignment="1">
      <alignment horizontal="right" vertical="center" wrapText="1"/>
    </xf>
    <xf numFmtId="4" fontId="19" fillId="3" borderId="33" xfId="0" applyNumberFormat="1" applyFont="1" applyFill="1" applyBorder="1" applyAlignment="1">
      <alignment horizontal="center" vertical="center" wrapText="1"/>
    </xf>
    <xf numFmtId="4" fontId="19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0" fillId="0" borderId="0" xfId="0" applyFont="1" applyBorder="1" applyAlignment="1">
      <alignment vertical="top" wrapText="1"/>
    </xf>
    <xf numFmtId="4" fontId="20" fillId="2" borderId="0" xfId="0" applyNumberFormat="1" applyFont="1" applyFill="1" applyBorder="1" applyAlignment="1">
      <alignment horizontal="left" vertical="center" wrapText="1"/>
    </xf>
    <xf numFmtId="4" fontId="21" fillId="0" borderId="0" xfId="0" applyNumberFormat="1" applyFont="1" applyBorder="1" applyAlignment="1">
      <alignment horizontal="right" vertical="center" wrapText="1"/>
    </xf>
    <xf numFmtId="0" fontId="12" fillId="0" borderId="0" xfId="0" applyFont="1"/>
    <xf numFmtId="0" fontId="25" fillId="0" borderId="0" xfId="0" applyFont="1" applyBorder="1" applyAlignment="1">
      <alignment vertical="top" wrapText="1"/>
    </xf>
    <xf numFmtId="0" fontId="14" fillId="0" borderId="11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14" fillId="0" borderId="39" xfId="0" applyFont="1" applyBorder="1" applyAlignment="1">
      <alignment horizontal="center" vertical="center" wrapText="1"/>
    </xf>
    <xf numFmtId="2" fontId="0" fillId="0" borderId="0" xfId="0" applyNumberFormat="1"/>
    <xf numFmtId="4" fontId="14" fillId="0" borderId="40" xfId="0" applyNumberFormat="1" applyFont="1" applyBorder="1" applyAlignment="1">
      <alignment horizontal="center" vertical="center" wrapText="1"/>
    </xf>
    <xf numFmtId="0" fontId="14" fillId="0" borderId="41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left" vertical="center" wrapText="1"/>
    </xf>
    <xf numFmtId="4" fontId="20" fillId="2" borderId="0" xfId="0" applyNumberFormat="1" applyFont="1" applyFill="1" applyBorder="1" applyAlignment="1">
      <alignment vertical="center" wrapText="1"/>
    </xf>
    <xf numFmtId="0" fontId="27" fillId="0" borderId="0" xfId="0" applyFont="1"/>
    <xf numFmtId="0" fontId="28" fillId="0" borderId="0" xfId="0" applyFont="1" applyFill="1"/>
    <xf numFmtId="0" fontId="28" fillId="0" borderId="0" xfId="0" applyFont="1" applyFill="1" applyAlignment="1">
      <alignment horizontal="right"/>
    </xf>
    <xf numFmtId="0" fontId="29" fillId="0" borderId="0" xfId="0" applyFont="1" applyFill="1"/>
    <xf numFmtId="0" fontId="30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28" fillId="0" borderId="0" xfId="0" applyFont="1" applyFill="1" applyAlignment="1">
      <alignment horizontal="left"/>
    </xf>
    <xf numFmtId="0" fontId="31" fillId="0" borderId="0" xfId="0" applyFont="1" applyFill="1" applyAlignment="1">
      <alignment horizontal="left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" fontId="8" fillId="2" borderId="0" xfId="0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 applyAlignment="1"/>
    <xf numFmtId="4" fontId="25" fillId="0" borderId="0" xfId="0" applyNumberFormat="1" applyFont="1" applyBorder="1" applyAlignment="1">
      <alignment horizontal="left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view="pageBreakPreview" zoomScale="60" zoomScaleNormal="60" workbookViewId="0">
      <pane ySplit="10" topLeftCell="A11" activePane="bottomLeft" state="frozen"/>
      <selection pane="bottomLeft" activeCell="E8" sqref="E8:E9"/>
    </sheetView>
  </sheetViews>
  <sheetFormatPr defaultRowHeight="15" outlineLevelRow="1" x14ac:dyDescent="0.25"/>
  <cols>
    <col min="1" max="1" width="49.5703125" style="13" customWidth="1"/>
    <col min="2" max="2" width="32.42578125" customWidth="1"/>
    <col min="3" max="3" width="27.85546875" customWidth="1"/>
    <col min="4" max="4" width="22.5703125" style="2" customWidth="1"/>
    <col min="5" max="5" width="22.28515625" style="2" customWidth="1"/>
    <col min="6" max="6" width="21.85546875" style="2" customWidth="1"/>
    <col min="7" max="7" width="23.28515625" style="2" customWidth="1"/>
    <col min="8" max="9" width="22.28515625" customWidth="1"/>
  </cols>
  <sheetData>
    <row r="1" spans="1:12" ht="18.75" customHeight="1" outlineLevel="1" x14ac:dyDescent="0.3">
      <c r="H1" s="123" t="s">
        <v>15</v>
      </c>
      <c r="I1" s="123"/>
    </row>
    <row r="2" spans="1:12" ht="18.75" customHeight="1" outlineLevel="1" x14ac:dyDescent="0.3">
      <c r="H2" s="124" t="s">
        <v>16</v>
      </c>
      <c r="I2" s="124"/>
    </row>
    <row r="3" spans="1:12" ht="18.75" customHeight="1" outlineLevel="1" x14ac:dyDescent="0.3">
      <c r="G3" s="123" t="s">
        <v>38</v>
      </c>
      <c r="H3" s="123"/>
      <c r="I3" s="123"/>
    </row>
    <row r="4" spans="1:12" ht="18.75" outlineLevel="1" x14ac:dyDescent="0.25">
      <c r="H4" s="2"/>
      <c r="I4" s="4"/>
    </row>
    <row r="5" spans="1:12" ht="57.75" customHeight="1" x14ac:dyDescent="0.25">
      <c r="A5" s="134" t="s">
        <v>39</v>
      </c>
      <c r="B5" s="134"/>
      <c r="C5" s="134"/>
      <c r="D5" s="134"/>
      <c r="E5" s="134"/>
      <c r="F5" s="134"/>
      <c r="G5" s="134"/>
      <c r="H5" s="134"/>
      <c r="I5" s="134"/>
    </row>
    <row r="6" spans="1:12" ht="19.5" thickBot="1" x14ac:dyDescent="0.3">
      <c r="G6" s="4"/>
    </row>
    <row r="7" spans="1:12" ht="42" customHeight="1" x14ac:dyDescent="0.25">
      <c r="A7" s="103" t="s">
        <v>4</v>
      </c>
      <c r="B7" s="118" t="s">
        <v>51</v>
      </c>
      <c r="C7" s="118" t="s">
        <v>0</v>
      </c>
      <c r="D7" s="110" t="s">
        <v>1</v>
      </c>
      <c r="E7" s="113" t="s">
        <v>2</v>
      </c>
      <c r="F7" s="114"/>
      <c r="G7" s="114"/>
      <c r="H7" s="114"/>
      <c r="I7" s="115"/>
    </row>
    <row r="8" spans="1:12" ht="38.25" customHeight="1" x14ac:dyDescent="0.25">
      <c r="A8" s="104"/>
      <c r="B8" s="119"/>
      <c r="C8" s="119"/>
      <c r="D8" s="111"/>
      <c r="E8" s="130" t="s">
        <v>20</v>
      </c>
      <c r="F8" s="106" t="s">
        <v>40</v>
      </c>
      <c r="G8" s="108" t="s">
        <v>32</v>
      </c>
      <c r="H8" s="108" t="s">
        <v>41</v>
      </c>
      <c r="I8" s="116" t="s">
        <v>50</v>
      </c>
    </row>
    <row r="9" spans="1:12" ht="24" customHeight="1" thickBot="1" x14ac:dyDescent="0.3">
      <c r="A9" s="105"/>
      <c r="B9" s="120"/>
      <c r="C9" s="120"/>
      <c r="D9" s="112"/>
      <c r="E9" s="131"/>
      <c r="F9" s="107"/>
      <c r="G9" s="109"/>
      <c r="H9" s="109"/>
      <c r="I9" s="117"/>
    </row>
    <row r="10" spans="1:12" ht="0.75" customHeight="1" x14ac:dyDescent="0.3">
      <c r="A10" s="90">
        <v>1</v>
      </c>
      <c r="B10" s="91">
        <v>2</v>
      </c>
      <c r="C10" s="92">
        <v>3</v>
      </c>
      <c r="D10" s="93">
        <v>4</v>
      </c>
      <c r="E10" s="94">
        <v>5</v>
      </c>
      <c r="F10" s="94">
        <v>6</v>
      </c>
      <c r="G10" s="94">
        <v>7</v>
      </c>
      <c r="H10" s="94">
        <v>8</v>
      </c>
      <c r="I10" s="95">
        <v>10</v>
      </c>
    </row>
    <row r="11" spans="1:12" ht="43.5" customHeight="1" x14ac:dyDescent="0.25">
      <c r="A11" s="122" t="s">
        <v>37</v>
      </c>
      <c r="B11" s="121" t="s">
        <v>42</v>
      </c>
      <c r="C11" s="96" t="s">
        <v>35</v>
      </c>
      <c r="D11" s="97">
        <f t="shared" ref="D11:D13" si="0">SUM(E11:I11)</f>
        <v>2799000</v>
      </c>
      <c r="E11" s="97">
        <f>E15</f>
        <v>2799000</v>
      </c>
      <c r="F11" s="97">
        <f t="shared" ref="F11:I11" si="1">F15</f>
        <v>0</v>
      </c>
      <c r="G11" s="97">
        <f t="shared" si="1"/>
        <v>0</v>
      </c>
      <c r="H11" s="97">
        <f t="shared" si="1"/>
        <v>0</v>
      </c>
      <c r="I11" s="97">
        <f t="shared" si="1"/>
        <v>0</v>
      </c>
      <c r="L11" s="1"/>
    </row>
    <row r="12" spans="1:12" ht="39.75" customHeight="1" x14ac:dyDescent="0.25">
      <c r="A12" s="122"/>
      <c r="B12" s="121"/>
      <c r="C12" s="96" t="s">
        <v>47</v>
      </c>
      <c r="D12" s="97">
        <f t="shared" si="0"/>
        <v>2799000</v>
      </c>
      <c r="E12" s="97">
        <f>E16</f>
        <v>2799000</v>
      </c>
      <c r="F12" s="97">
        <f t="shared" ref="F12:I12" si="2">F16</f>
        <v>0</v>
      </c>
      <c r="G12" s="97">
        <f t="shared" si="2"/>
        <v>0</v>
      </c>
      <c r="H12" s="97">
        <f t="shared" si="2"/>
        <v>0</v>
      </c>
      <c r="I12" s="97">
        <f t="shared" si="2"/>
        <v>0</v>
      </c>
      <c r="L12" s="1"/>
    </row>
    <row r="13" spans="1:12" ht="37.5" customHeight="1" x14ac:dyDescent="0.25">
      <c r="A13" s="122"/>
      <c r="B13" s="121"/>
      <c r="C13" s="96" t="s">
        <v>36</v>
      </c>
      <c r="D13" s="97">
        <f t="shared" si="0"/>
        <v>0</v>
      </c>
      <c r="E13" s="97">
        <f t="shared" ref="E13:I14" si="3">E17</f>
        <v>0</v>
      </c>
      <c r="F13" s="97">
        <f t="shared" si="3"/>
        <v>0</v>
      </c>
      <c r="G13" s="97">
        <f t="shared" si="3"/>
        <v>0</v>
      </c>
      <c r="H13" s="97">
        <f t="shared" si="3"/>
        <v>0</v>
      </c>
      <c r="I13" s="97"/>
      <c r="L13" s="1"/>
    </row>
    <row r="14" spans="1:12" ht="45.75" customHeight="1" x14ac:dyDescent="0.25">
      <c r="A14" s="122"/>
      <c r="B14" s="121"/>
      <c r="C14" s="96" t="s">
        <v>46</v>
      </c>
      <c r="D14" s="97">
        <f>SUM(E14:I14)</f>
        <v>0</v>
      </c>
      <c r="E14" s="97">
        <f t="shared" si="3"/>
        <v>0</v>
      </c>
      <c r="F14" s="97">
        <f t="shared" si="3"/>
        <v>0</v>
      </c>
      <c r="G14" s="97">
        <f t="shared" si="3"/>
        <v>0</v>
      </c>
      <c r="H14" s="97">
        <f t="shared" si="3"/>
        <v>0</v>
      </c>
      <c r="I14" s="97">
        <f t="shared" si="3"/>
        <v>0</v>
      </c>
      <c r="L14" s="1"/>
    </row>
    <row r="15" spans="1:12" s="3" customFormat="1" ht="27" customHeight="1" x14ac:dyDescent="0.25">
      <c r="A15" s="122" t="s">
        <v>43</v>
      </c>
      <c r="B15" s="121" t="s">
        <v>42</v>
      </c>
      <c r="C15" s="96" t="s">
        <v>35</v>
      </c>
      <c r="D15" s="97">
        <f>SUM(D16:D18)</f>
        <v>2799000</v>
      </c>
      <c r="E15" s="97">
        <f t="shared" ref="E15:I15" si="4">SUM(E16:E18)</f>
        <v>2799000</v>
      </c>
      <c r="F15" s="97">
        <f t="shared" si="4"/>
        <v>0</v>
      </c>
      <c r="G15" s="97">
        <f t="shared" si="4"/>
        <v>0</v>
      </c>
      <c r="H15" s="97">
        <f t="shared" si="4"/>
        <v>0</v>
      </c>
      <c r="I15" s="97">
        <f t="shared" si="4"/>
        <v>0</v>
      </c>
    </row>
    <row r="16" spans="1:12" s="3" customFormat="1" ht="24.75" customHeight="1" x14ac:dyDescent="0.25">
      <c r="A16" s="122"/>
      <c r="B16" s="121"/>
      <c r="C16" s="96" t="s">
        <v>47</v>
      </c>
      <c r="D16" s="97">
        <f>SUM(E16:I16)</f>
        <v>2799000</v>
      </c>
      <c r="E16" s="97">
        <f>E20+E24</f>
        <v>2799000</v>
      </c>
      <c r="F16" s="97">
        <f t="shared" ref="F16:I16" si="5">F20+F24</f>
        <v>0</v>
      </c>
      <c r="G16" s="97">
        <f t="shared" si="5"/>
        <v>0</v>
      </c>
      <c r="H16" s="97">
        <f t="shared" si="5"/>
        <v>0</v>
      </c>
      <c r="I16" s="97">
        <f t="shared" si="5"/>
        <v>0</v>
      </c>
    </row>
    <row r="17" spans="1:22" s="3" customFormat="1" ht="21" customHeight="1" x14ac:dyDescent="0.25">
      <c r="A17" s="122"/>
      <c r="B17" s="121"/>
      <c r="C17" s="96" t="s">
        <v>36</v>
      </c>
      <c r="D17" s="97">
        <f t="shared" ref="D17:D18" si="6">SUM(E17:I17)</f>
        <v>0</v>
      </c>
      <c r="E17" s="97">
        <f t="shared" ref="E17:I18" si="7">E21+E25</f>
        <v>0</v>
      </c>
      <c r="F17" s="97">
        <f t="shared" si="7"/>
        <v>0</v>
      </c>
      <c r="G17" s="97">
        <f t="shared" si="7"/>
        <v>0</v>
      </c>
      <c r="H17" s="97">
        <f t="shared" si="7"/>
        <v>0</v>
      </c>
      <c r="I17" s="97">
        <f t="shared" si="7"/>
        <v>0</v>
      </c>
    </row>
    <row r="18" spans="1:22" s="3" customFormat="1" ht="45.75" customHeight="1" x14ac:dyDescent="0.25">
      <c r="A18" s="122"/>
      <c r="B18" s="121"/>
      <c r="C18" s="96" t="s">
        <v>46</v>
      </c>
      <c r="D18" s="97">
        <f t="shared" si="6"/>
        <v>0</v>
      </c>
      <c r="E18" s="97">
        <f t="shared" si="7"/>
        <v>0</v>
      </c>
      <c r="F18" s="97">
        <f t="shared" si="7"/>
        <v>0</v>
      </c>
      <c r="G18" s="97">
        <f t="shared" si="7"/>
        <v>0</v>
      </c>
      <c r="H18" s="97">
        <f t="shared" si="7"/>
        <v>0</v>
      </c>
      <c r="I18" s="97">
        <f t="shared" si="7"/>
        <v>0</v>
      </c>
    </row>
    <row r="19" spans="1:22" ht="27" customHeight="1" x14ac:dyDescent="0.25">
      <c r="A19" s="132" t="s">
        <v>44</v>
      </c>
      <c r="B19" s="133" t="s">
        <v>42</v>
      </c>
      <c r="C19" s="89" t="s">
        <v>35</v>
      </c>
      <c r="D19" s="81">
        <f t="shared" ref="D19:D21" si="8">SUM(E19:I19)</f>
        <v>1865500</v>
      </c>
      <c r="E19" s="81">
        <f t="shared" ref="E19" si="9">SUM(E20:E22)</f>
        <v>1865500</v>
      </c>
      <c r="F19" s="81">
        <f t="shared" ref="F19" si="10">SUM(F20:F22)</f>
        <v>0</v>
      </c>
      <c r="G19" s="81">
        <f t="shared" ref="G19" si="11">SUM(G20:G22)</f>
        <v>0</v>
      </c>
      <c r="H19" s="81">
        <f t="shared" ref="H19" si="12">SUM(H20:H22)</f>
        <v>0</v>
      </c>
      <c r="I19" s="81">
        <f t="shared" ref="I19" si="13">SUM(I20:I22)</f>
        <v>0</v>
      </c>
    </row>
    <row r="20" spans="1:22" ht="27" customHeight="1" x14ac:dyDescent="0.25">
      <c r="A20" s="132"/>
      <c r="B20" s="133"/>
      <c r="C20" s="89" t="s">
        <v>47</v>
      </c>
      <c r="D20" s="81">
        <f t="shared" si="8"/>
        <v>1865500</v>
      </c>
      <c r="E20" s="81">
        <v>1865500</v>
      </c>
      <c r="F20" s="81">
        <v>0</v>
      </c>
      <c r="G20" s="81">
        <v>0</v>
      </c>
      <c r="H20" s="81">
        <v>0</v>
      </c>
      <c r="I20" s="81">
        <v>0</v>
      </c>
    </row>
    <row r="21" spans="1:22" ht="26.25" customHeight="1" x14ac:dyDescent="0.25">
      <c r="A21" s="132"/>
      <c r="B21" s="133"/>
      <c r="C21" s="89" t="s">
        <v>36</v>
      </c>
      <c r="D21" s="81">
        <f t="shared" si="8"/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</row>
    <row r="22" spans="1:22" ht="28.5" customHeight="1" x14ac:dyDescent="0.25">
      <c r="A22" s="132"/>
      <c r="B22" s="133"/>
      <c r="C22" s="89" t="s">
        <v>46</v>
      </c>
      <c r="D22" s="81">
        <f t="shared" ref="D22" si="14">SUM(E22:I22)</f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</row>
    <row r="23" spans="1:22" ht="23.25" customHeight="1" x14ac:dyDescent="0.25">
      <c r="A23" s="132" t="s">
        <v>45</v>
      </c>
      <c r="B23" s="133" t="s">
        <v>42</v>
      </c>
      <c r="C23" s="89" t="s">
        <v>35</v>
      </c>
      <c r="D23" s="81">
        <f>SUM(D24:D26)</f>
        <v>933500</v>
      </c>
      <c r="E23" s="81">
        <f t="shared" ref="E23:I23" si="15">SUM(E24:E26)</f>
        <v>933500</v>
      </c>
      <c r="F23" s="81">
        <f t="shared" si="15"/>
        <v>0</v>
      </c>
      <c r="G23" s="81">
        <f t="shared" si="15"/>
        <v>0</v>
      </c>
      <c r="H23" s="81">
        <f t="shared" si="15"/>
        <v>0</v>
      </c>
      <c r="I23" s="81">
        <f t="shared" si="15"/>
        <v>0</v>
      </c>
    </row>
    <row r="24" spans="1:22" ht="24.75" customHeight="1" x14ac:dyDescent="0.25">
      <c r="A24" s="132"/>
      <c r="B24" s="133"/>
      <c r="C24" s="89" t="s">
        <v>47</v>
      </c>
      <c r="D24" s="81">
        <f>SUM(E24:I24)</f>
        <v>933500</v>
      </c>
      <c r="E24" s="81">
        <v>933500</v>
      </c>
      <c r="F24" s="81">
        <v>0</v>
      </c>
      <c r="G24" s="81">
        <v>0</v>
      </c>
      <c r="H24" s="81">
        <v>0</v>
      </c>
      <c r="I24" s="81">
        <v>0</v>
      </c>
    </row>
    <row r="25" spans="1:22" ht="25.5" customHeight="1" x14ac:dyDescent="0.25">
      <c r="A25" s="132"/>
      <c r="B25" s="133"/>
      <c r="C25" s="89" t="s">
        <v>36</v>
      </c>
      <c r="D25" s="81">
        <f t="shared" ref="D25:D26" si="16">SUM(E25:I25)</f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</row>
    <row r="26" spans="1:22" ht="24" customHeight="1" x14ac:dyDescent="0.25">
      <c r="A26" s="132"/>
      <c r="B26" s="133"/>
      <c r="C26" s="89" t="s">
        <v>46</v>
      </c>
      <c r="D26" s="81">
        <f t="shared" si="16"/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</row>
    <row r="27" spans="1:22" ht="15.75" x14ac:dyDescent="0.25">
      <c r="A27" s="14"/>
      <c r="B27" s="5"/>
      <c r="C27" s="6"/>
      <c r="D27" s="7"/>
      <c r="E27" s="7"/>
      <c r="F27" s="7"/>
      <c r="G27" s="7"/>
    </row>
    <row r="28" spans="1:22" ht="16.5" customHeight="1" x14ac:dyDescent="0.25">
      <c r="A28" s="14"/>
      <c r="B28" s="5"/>
      <c r="C28" s="6"/>
      <c r="D28" s="7"/>
      <c r="E28" s="7"/>
      <c r="F28" s="7"/>
      <c r="G28" s="7"/>
    </row>
    <row r="29" spans="1:22" ht="15.75" hidden="1" x14ac:dyDescent="0.25">
      <c r="A29" s="14"/>
      <c r="B29" s="5"/>
      <c r="C29" s="6"/>
      <c r="D29" s="7"/>
      <c r="E29" s="7"/>
      <c r="F29" s="7"/>
      <c r="G29" s="7"/>
    </row>
    <row r="30" spans="1:22" s="10" customFormat="1" ht="57" customHeight="1" x14ac:dyDescent="0.4">
      <c r="A30" s="126" t="s">
        <v>49</v>
      </c>
      <c r="B30" s="127"/>
      <c r="C30" s="128"/>
      <c r="D30" s="74"/>
      <c r="E30" s="74"/>
      <c r="F30" s="129" t="s">
        <v>48</v>
      </c>
      <c r="G30" s="129"/>
      <c r="H30" s="129"/>
      <c r="I30" s="129"/>
      <c r="J30" s="82"/>
      <c r="K30" s="9"/>
      <c r="L30" s="125"/>
      <c r="M30" s="125"/>
      <c r="N30" s="125"/>
      <c r="O30" s="8"/>
      <c r="P30" s="125"/>
      <c r="Q30" s="125"/>
      <c r="R30" s="125"/>
      <c r="S30" s="9"/>
      <c r="T30" s="125"/>
      <c r="U30" s="125"/>
      <c r="V30" s="125"/>
    </row>
    <row r="31" spans="1:22" s="84" customFormat="1" ht="33.75" customHeight="1" x14ac:dyDescent="0.35">
      <c r="A31" s="67"/>
      <c r="B31" s="68"/>
      <c r="C31" s="69"/>
      <c r="D31" s="70"/>
      <c r="E31" s="70"/>
      <c r="F31" s="71"/>
      <c r="G31" s="71"/>
      <c r="H31" s="72"/>
      <c r="I31" s="72"/>
      <c r="J31" s="71"/>
      <c r="K31" s="83"/>
      <c r="L31" s="71"/>
      <c r="M31" s="71"/>
      <c r="N31" s="71"/>
      <c r="O31" s="72"/>
      <c r="P31" s="71"/>
      <c r="Q31" s="71"/>
      <c r="R31" s="71"/>
      <c r="S31" s="83"/>
      <c r="T31" s="71"/>
      <c r="U31" s="71"/>
      <c r="V31" s="71"/>
    </row>
    <row r="32" spans="1:22" s="88" customFormat="1" ht="23.25" x14ac:dyDescent="0.35">
      <c r="A32" s="85" t="s">
        <v>19</v>
      </c>
      <c r="B32" s="85"/>
      <c r="C32" s="85"/>
      <c r="D32" s="86"/>
      <c r="E32" s="86"/>
      <c r="F32" s="86"/>
      <c r="G32" s="86"/>
      <c r="H32" s="87"/>
      <c r="I32" s="87"/>
    </row>
    <row r="33" spans="1:9" s="88" customFormat="1" ht="23.25" x14ac:dyDescent="0.35">
      <c r="A33" s="99" t="s">
        <v>33</v>
      </c>
      <c r="B33" s="100"/>
      <c r="C33" s="100"/>
      <c r="D33" s="86"/>
      <c r="E33" s="86"/>
      <c r="F33" s="86"/>
      <c r="G33" s="86"/>
      <c r="H33" s="87"/>
      <c r="I33" s="87"/>
    </row>
    <row r="34" spans="1:9" s="88" customFormat="1" ht="0.75" customHeight="1" x14ac:dyDescent="0.35">
      <c r="A34" s="100"/>
      <c r="B34" s="100"/>
      <c r="C34" s="100"/>
      <c r="D34" s="86"/>
      <c r="E34" s="86"/>
      <c r="F34" s="86"/>
      <c r="G34" s="86"/>
      <c r="H34" s="87"/>
      <c r="I34" s="87"/>
    </row>
    <row r="35" spans="1:9" s="88" customFormat="1" ht="23.25" x14ac:dyDescent="0.35">
      <c r="A35" s="85" t="s">
        <v>18</v>
      </c>
      <c r="B35" s="85"/>
      <c r="C35" s="85"/>
      <c r="D35" s="86"/>
      <c r="E35" s="86"/>
      <c r="F35" s="101" t="s">
        <v>34</v>
      </c>
      <c r="G35" s="102"/>
      <c r="H35" s="87"/>
      <c r="I35" s="87"/>
    </row>
    <row r="36" spans="1:9" x14ac:dyDescent="0.25">
      <c r="A36" s="15"/>
      <c r="B36" s="11"/>
      <c r="C36" s="11"/>
      <c r="D36" s="12"/>
      <c r="E36" s="12"/>
      <c r="F36" s="12"/>
      <c r="G36" s="12"/>
      <c r="H36" s="73"/>
      <c r="I36" s="73"/>
    </row>
    <row r="37" spans="1:9" x14ac:dyDescent="0.25">
      <c r="A37" s="15"/>
      <c r="B37" s="11"/>
      <c r="C37" s="11"/>
      <c r="D37" s="12"/>
      <c r="E37" s="12"/>
      <c r="F37" s="12"/>
      <c r="G37" s="12"/>
    </row>
    <row r="38" spans="1:9" x14ac:dyDescent="0.25">
      <c r="A38" s="15"/>
      <c r="B38" s="11"/>
      <c r="C38" s="11"/>
      <c r="D38" s="12"/>
      <c r="E38" s="12"/>
      <c r="F38" s="12"/>
      <c r="G38" s="12"/>
    </row>
    <row r="39" spans="1:9" x14ac:dyDescent="0.25">
      <c r="A39" s="15"/>
      <c r="B39" s="11"/>
      <c r="C39" s="11"/>
      <c r="D39" s="12"/>
      <c r="E39" s="12"/>
      <c r="F39" s="12"/>
      <c r="G39" s="12"/>
    </row>
    <row r="40" spans="1:9" x14ac:dyDescent="0.25">
      <c r="A40" s="15"/>
      <c r="B40" s="11"/>
      <c r="C40" s="11"/>
      <c r="D40" s="12"/>
      <c r="E40" s="12"/>
      <c r="F40" s="12"/>
      <c r="G40" s="12"/>
    </row>
    <row r="41" spans="1:9" x14ac:dyDescent="0.25">
      <c r="A41" s="15"/>
      <c r="B41" s="11"/>
      <c r="C41" s="11"/>
      <c r="D41" s="12"/>
      <c r="E41" s="12"/>
      <c r="F41" s="12"/>
      <c r="G41" s="12"/>
    </row>
    <row r="42" spans="1:9" x14ac:dyDescent="0.25">
      <c r="A42" s="15"/>
      <c r="B42" s="11"/>
      <c r="C42" s="11"/>
      <c r="D42" s="12"/>
      <c r="E42" s="12"/>
      <c r="F42" s="12"/>
      <c r="G42" s="12"/>
    </row>
  </sheetData>
  <mergeCells count="29">
    <mergeCell ref="H1:I1"/>
    <mergeCell ref="H2:I2"/>
    <mergeCell ref="T30:V30"/>
    <mergeCell ref="A30:C30"/>
    <mergeCell ref="L30:N30"/>
    <mergeCell ref="P30:R30"/>
    <mergeCell ref="F30:I30"/>
    <mergeCell ref="C7:C9"/>
    <mergeCell ref="E8:E9"/>
    <mergeCell ref="A19:A22"/>
    <mergeCell ref="B19:B22"/>
    <mergeCell ref="A5:I5"/>
    <mergeCell ref="H8:H9"/>
    <mergeCell ref="A23:A26"/>
    <mergeCell ref="B23:B26"/>
    <mergeCell ref="G3:I3"/>
    <mergeCell ref="A33:C34"/>
    <mergeCell ref="F35:G35"/>
    <mergeCell ref="A7:A9"/>
    <mergeCell ref="F8:F9"/>
    <mergeCell ref="G8:G9"/>
    <mergeCell ref="D7:D9"/>
    <mergeCell ref="E7:I7"/>
    <mergeCell ref="I8:I9"/>
    <mergeCell ref="B7:B9"/>
    <mergeCell ref="B11:B14"/>
    <mergeCell ref="A11:A14"/>
    <mergeCell ref="A15:A18"/>
    <mergeCell ref="B15:B18"/>
  </mergeCells>
  <pageMargins left="0.78740157480314965" right="0.11811023622047245" top="0.74803149606299213" bottom="0.39370078740157483" header="0.31496062992125984" footer="0.31496062992125984"/>
  <pageSetup paperSize="9" scale="48" fitToHeight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zoomScaleNormal="100" workbookViewId="0">
      <selection activeCell="I40" sqref="I40"/>
    </sheetView>
  </sheetViews>
  <sheetFormatPr defaultRowHeight="11.25" x14ac:dyDescent="0.2"/>
  <cols>
    <col min="1" max="1" width="52.42578125" style="21" customWidth="1"/>
    <col min="2" max="4" width="15.5703125" style="21" customWidth="1"/>
    <col min="5" max="7" width="10" style="21" bestFit="1" customWidth="1"/>
    <col min="8" max="16384" width="9.140625" style="21"/>
  </cols>
  <sheetData>
    <row r="2" spans="1:7" ht="12" thickBot="1" x14ac:dyDescent="0.25"/>
    <row r="3" spans="1:7" ht="88.5" customHeight="1" x14ac:dyDescent="0.2">
      <c r="A3" s="138" t="s">
        <v>17</v>
      </c>
      <c r="B3" s="25" t="s">
        <v>14</v>
      </c>
      <c r="C3" s="26" t="s">
        <v>8</v>
      </c>
      <c r="D3" s="27">
        <f>D4+D5+D6</f>
        <v>5945640</v>
      </c>
      <c r="E3" s="28">
        <f>E4+E5+E6</f>
        <v>1981880</v>
      </c>
      <c r="F3" s="28">
        <f t="shared" ref="F3:G3" si="0">F4+F5+F6</f>
        <v>1981880</v>
      </c>
      <c r="G3" s="29">
        <f t="shared" si="0"/>
        <v>1981880</v>
      </c>
    </row>
    <row r="4" spans="1:7" ht="18" customHeight="1" x14ac:dyDescent="0.2">
      <c r="A4" s="136"/>
      <c r="B4" s="24" t="s">
        <v>5</v>
      </c>
      <c r="C4" s="17" t="s">
        <v>8</v>
      </c>
      <c r="D4" s="18">
        <f t="shared" ref="D4:G6" si="1">D8+D12+D16+D20+D24</f>
        <v>3942180</v>
      </c>
      <c r="E4" s="19">
        <f t="shared" si="1"/>
        <v>1314060</v>
      </c>
      <c r="F4" s="19">
        <f t="shared" si="1"/>
        <v>1314060</v>
      </c>
      <c r="G4" s="20">
        <f t="shared" si="1"/>
        <v>1314060</v>
      </c>
    </row>
    <row r="5" spans="1:7" ht="18" customHeight="1" x14ac:dyDescent="0.2">
      <c r="A5" s="136"/>
      <c r="B5" s="24" t="s">
        <v>6</v>
      </c>
      <c r="C5" s="17" t="s">
        <v>8</v>
      </c>
      <c r="D5" s="18">
        <f t="shared" si="1"/>
        <v>1970160</v>
      </c>
      <c r="E5" s="19">
        <f t="shared" si="1"/>
        <v>656720</v>
      </c>
      <c r="F5" s="19">
        <f t="shared" si="1"/>
        <v>656720</v>
      </c>
      <c r="G5" s="20">
        <f t="shared" si="1"/>
        <v>656720</v>
      </c>
    </row>
    <row r="6" spans="1:7" ht="18" customHeight="1" x14ac:dyDescent="0.2">
      <c r="A6" s="139"/>
      <c r="B6" s="23" t="s">
        <v>7</v>
      </c>
      <c r="C6" s="17" t="s">
        <v>8</v>
      </c>
      <c r="D6" s="18">
        <f t="shared" si="1"/>
        <v>33300</v>
      </c>
      <c r="E6" s="19">
        <f t="shared" si="1"/>
        <v>11100</v>
      </c>
      <c r="F6" s="19">
        <f t="shared" si="1"/>
        <v>11100</v>
      </c>
      <c r="G6" s="20">
        <f t="shared" si="1"/>
        <v>11100</v>
      </c>
    </row>
    <row r="7" spans="1:7" ht="78.75" x14ac:dyDescent="0.2">
      <c r="A7" s="135" t="s">
        <v>10</v>
      </c>
      <c r="B7" s="16" t="s">
        <v>14</v>
      </c>
      <c r="C7" s="17" t="s">
        <v>8</v>
      </c>
      <c r="D7" s="18">
        <f>D8+D9+D10</f>
        <v>2060265.48</v>
      </c>
      <c r="E7" s="19">
        <f>E8+E9+E10</f>
        <v>648585.48</v>
      </c>
      <c r="F7" s="19">
        <f t="shared" ref="F7:G7" si="2">F8+F9+F10</f>
        <v>705840</v>
      </c>
      <c r="G7" s="20">
        <f t="shared" si="2"/>
        <v>705840</v>
      </c>
    </row>
    <row r="8" spans="1:7" x14ac:dyDescent="0.2">
      <c r="A8" s="136"/>
      <c r="B8" s="24" t="s">
        <v>5</v>
      </c>
      <c r="C8" s="17" t="s">
        <v>8</v>
      </c>
      <c r="D8" s="18">
        <f>E8+F8+G8</f>
        <v>1150386.48</v>
      </c>
      <c r="E8" s="19">
        <v>364746.48</v>
      </c>
      <c r="F8" s="19">
        <v>392820</v>
      </c>
      <c r="G8" s="20">
        <v>392820</v>
      </c>
    </row>
    <row r="9" spans="1:7" x14ac:dyDescent="0.2">
      <c r="A9" s="136"/>
      <c r="B9" s="24" t="s">
        <v>6</v>
      </c>
      <c r="C9" s="17" t="s">
        <v>8</v>
      </c>
      <c r="D9" s="18">
        <f t="shared" ref="D9:D10" si="3">E9+F9+G9</f>
        <v>876579</v>
      </c>
      <c r="E9" s="19">
        <f>301920-29181</f>
        <v>272739</v>
      </c>
      <c r="F9" s="19">
        <v>301920</v>
      </c>
      <c r="G9" s="20">
        <v>301920</v>
      </c>
    </row>
    <row r="10" spans="1:7" x14ac:dyDescent="0.2">
      <c r="A10" s="139"/>
      <c r="B10" s="23" t="s">
        <v>7</v>
      </c>
      <c r="C10" s="17" t="s">
        <v>8</v>
      </c>
      <c r="D10" s="18">
        <f t="shared" si="3"/>
        <v>33300</v>
      </c>
      <c r="E10" s="19">
        <v>11100</v>
      </c>
      <c r="F10" s="19">
        <v>11100</v>
      </c>
      <c r="G10" s="20">
        <v>11100</v>
      </c>
    </row>
    <row r="11" spans="1:7" ht="78.75" x14ac:dyDescent="0.2">
      <c r="A11" s="135" t="s">
        <v>9</v>
      </c>
      <c r="B11" s="16" t="s">
        <v>14</v>
      </c>
      <c r="C11" s="17" t="s">
        <v>8</v>
      </c>
      <c r="D11" s="18">
        <f>D12+D13+D14</f>
        <v>838000</v>
      </c>
      <c r="E11" s="19">
        <f>E12+E13+E14</f>
        <v>238000</v>
      </c>
      <c r="F11" s="19">
        <f t="shared" ref="F11:G11" si="4">F12+F13+F14</f>
        <v>300000</v>
      </c>
      <c r="G11" s="20">
        <f t="shared" si="4"/>
        <v>300000</v>
      </c>
    </row>
    <row r="12" spans="1:7" x14ac:dyDescent="0.2">
      <c r="A12" s="136"/>
      <c r="B12" s="24" t="s">
        <v>5</v>
      </c>
      <c r="C12" s="17" t="s">
        <v>8</v>
      </c>
      <c r="D12" s="18">
        <f t="shared" ref="D12:D14" si="5">E12+F12+G12</f>
        <v>538000</v>
      </c>
      <c r="E12" s="19">
        <v>138000</v>
      </c>
      <c r="F12" s="19">
        <v>200000</v>
      </c>
      <c r="G12" s="20">
        <v>200000</v>
      </c>
    </row>
    <row r="13" spans="1:7" x14ac:dyDescent="0.2">
      <c r="A13" s="136"/>
      <c r="B13" s="24" t="s">
        <v>6</v>
      </c>
      <c r="C13" s="17" t="s">
        <v>8</v>
      </c>
      <c r="D13" s="18">
        <f t="shared" si="5"/>
        <v>300000</v>
      </c>
      <c r="E13" s="19">
        <v>100000</v>
      </c>
      <c r="F13" s="19">
        <v>100000</v>
      </c>
      <c r="G13" s="20">
        <v>100000</v>
      </c>
    </row>
    <row r="14" spans="1:7" x14ac:dyDescent="0.2">
      <c r="A14" s="139"/>
      <c r="B14" s="23" t="s">
        <v>7</v>
      </c>
      <c r="C14" s="17" t="s">
        <v>8</v>
      </c>
      <c r="D14" s="18">
        <f t="shared" si="5"/>
        <v>0</v>
      </c>
      <c r="E14" s="19">
        <v>0</v>
      </c>
      <c r="F14" s="19">
        <v>0</v>
      </c>
      <c r="G14" s="20">
        <v>0</v>
      </c>
    </row>
    <row r="15" spans="1:7" ht="78.75" x14ac:dyDescent="0.2">
      <c r="A15" s="135" t="s">
        <v>11</v>
      </c>
      <c r="B15" s="16" t="s">
        <v>14</v>
      </c>
      <c r="C15" s="17" t="s">
        <v>8</v>
      </c>
      <c r="D15" s="18">
        <f>D16+D17+D18</f>
        <v>2624974.52</v>
      </c>
      <c r="E15" s="19">
        <f>E16+E17+E18</f>
        <v>954494.52</v>
      </c>
      <c r="F15" s="19">
        <f t="shared" ref="F15:G15" si="6">F16+F17+F18</f>
        <v>835240</v>
      </c>
      <c r="G15" s="20">
        <f t="shared" si="6"/>
        <v>835240</v>
      </c>
    </row>
    <row r="16" spans="1:7" x14ac:dyDescent="0.2">
      <c r="A16" s="136"/>
      <c r="B16" s="22" t="s">
        <v>5</v>
      </c>
      <c r="C16" s="17" t="s">
        <v>8</v>
      </c>
      <c r="D16" s="18">
        <f t="shared" ref="D16:D18" si="7">E16+F16+G16</f>
        <v>1936393.52</v>
      </c>
      <c r="E16" s="19">
        <v>705513.52</v>
      </c>
      <c r="F16" s="19">
        <v>615440</v>
      </c>
      <c r="G16" s="20">
        <v>615440</v>
      </c>
    </row>
    <row r="17" spans="1:7" x14ac:dyDescent="0.2">
      <c r="A17" s="136"/>
      <c r="B17" s="22" t="s">
        <v>6</v>
      </c>
      <c r="C17" s="17" t="s">
        <v>8</v>
      </c>
      <c r="D17" s="18">
        <f t="shared" si="7"/>
        <v>688581</v>
      </c>
      <c r="E17" s="19">
        <f>219800+29181</f>
        <v>248981</v>
      </c>
      <c r="F17" s="19">
        <v>219800</v>
      </c>
      <c r="G17" s="20">
        <v>219800</v>
      </c>
    </row>
    <row r="18" spans="1:7" x14ac:dyDescent="0.2">
      <c r="A18" s="139"/>
      <c r="B18" s="23" t="s">
        <v>7</v>
      </c>
      <c r="C18" s="17" t="s">
        <v>8</v>
      </c>
      <c r="D18" s="18">
        <f t="shared" si="7"/>
        <v>0</v>
      </c>
      <c r="E18" s="19">
        <v>0</v>
      </c>
      <c r="F18" s="19">
        <v>0</v>
      </c>
      <c r="G18" s="20">
        <v>0</v>
      </c>
    </row>
    <row r="19" spans="1:7" ht="78.75" x14ac:dyDescent="0.2">
      <c r="A19" s="135" t="s">
        <v>12</v>
      </c>
      <c r="B19" s="16" t="s">
        <v>14</v>
      </c>
      <c r="C19" s="17" t="s">
        <v>8</v>
      </c>
      <c r="D19" s="18">
        <f>D20+D21+D22</f>
        <v>363000</v>
      </c>
      <c r="E19" s="19">
        <f>E20+E21+E22</f>
        <v>121000</v>
      </c>
      <c r="F19" s="19">
        <f t="shared" ref="F19:G19" si="8">F20+F21+F22</f>
        <v>121000</v>
      </c>
      <c r="G19" s="20">
        <f t="shared" si="8"/>
        <v>121000</v>
      </c>
    </row>
    <row r="20" spans="1:7" x14ac:dyDescent="0.2">
      <c r="A20" s="136"/>
      <c r="B20" s="22" t="s">
        <v>5</v>
      </c>
      <c r="C20" s="17" t="s">
        <v>8</v>
      </c>
      <c r="D20" s="18">
        <f t="shared" ref="D20:D22" si="9">E20+F20+G20</f>
        <v>258000</v>
      </c>
      <c r="E20" s="19">
        <v>86000</v>
      </c>
      <c r="F20" s="19">
        <v>86000</v>
      </c>
      <c r="G20" s="20">
        <v>86000</v>
      </c>
    </row>
    <row r="21" spans="1:7" x14ac:dyDescent="0.2">
      <c r="A21" s="136"/>
      <c r="B21" s="22" t="s">
        <v>6</v>
      </c>
      <c r="C21" s="17" t="s">
        <v>8</v>
      </c>
      <c r="D21" s="18">
        <f t="shared" si="9"/>
        <v>105000</v>
      </c>
      <c r="E21" s="19">
        <v>35000</v>
      </c>
      <c r="F21" s="19">
        <v>35000</v>
      </c>
      <c r="G21" s="20">
        <v>35000</v>
      </c>
    </row>
    <row r="22" spans="1:7" x14ac:dyDescent="0.2">
      <c r="A22" s="139"/>
      <c r="B22" s="23" t="s">
        <v>7</v>
      </c>
      <c r="C22" s="17" t="s">
        <v>8</v>
      </c>
      <c r="D22" s="18">
        <f t="shared" si="9"/>
        <v>0</v>
      </c>
      <c r="E22" s="19">
        <v>0</v>
      </c>
      <c r="F22" s="19">
        <v>0</v>
      </c>
      <c r="G22" s="20">
        <v>0</v>
      </c>
    </row>
    <row r="23" spans="1:7" ht="78.75" x14ac:dyDescent="0.2">
      <c r="A23" s="135" t="s">
        <v>13</v>
      </c>
      <c r="B23" s="16" t="s">
        <v>14</v>
      </c>
      <c r="C23" s="17" t="s">
        <v>8</v>
      </c>
      <c r="D23" s="18">
        <f>D24+D25+D26</f>
        <v>59400</v>
      </c>
      <c r="E23" s="19">
        <f>E24+E25+E26</f>
        <v>19800</v>
      </c>
      <c r="F23" s="19">
        <f t="shared" ref="F23:G23" si="10">F24+F25+F26</f>
        <v>19800</v>
      </c>
      <c r="G23" s="20">
        <f t="shared" si="10"/>
        <v>19800</v>
      </c>
    </row>
    <row r="24" spans="1:7" x14ac:dyDescent="0.2">
      <c r="A24" s="136"/>
      <c r="B24" s="22" t="s">
        <v>5</v>
      </c>
      <c r="C24" s="17" t="s">
        <v>8</v>
      </c>
      <c r="D24" s="18">
        <f t="shared" ref="D24:D26" si="11">E24+F24+G24</f>
        <v>59400</v>
      </c>
      <c r="E24" s="19">
        <v>19800</v>
      </c>
      <c r="F24" s="19">
        <v>19800</v>
      </c>
      <c r="G24" s="20">
        <v>19800</v>
      </c>
    </row>
    <row r="25" spans="1:7" x14ac:dyDescent="0.2">
      <c r="A25" s="136"/>
      <c r="B25" s="22" t="s">
        <v>6</v>
      </c>
      <c r="C25" s="17" t="s">
        <v>8</v>
      </c>
      <c r="D25" s="18">
        <f t="shared" si="11"/>
        <v>0</v>
      </c>
      <c r="E25" s="19">
        <v>0</v>
      </c>
      <c r="F25" s="19">
        <v>0</v>
      </c>
      <c r="G25" s="20">
        <v>0</v>
      </c>
    </row>
    <row r="26" spans="1:7" ht="12" thickBot="1" x14ac:dyDescent="0.25">
      <c r="A26" s="137"/>
      <c r="B26" s="30" t="s">
        <v>7</v>
      </c>
      <c r="C26" s="31" t="s">
        <v>8</v>
      </c>
      <c r="D26" s="32">
        <f t="shared" si="11"/>
        <v>0</v>
      </c>
      <c r="E26" s="33">
        <v>0</v>
      </c>
      <c r="F26" s="33">
        <v>0</v>
      </c>
      <c r="G26" s="34">
        <v>0</v>
      </c>
    </row>
    <row r="36" spans="1:4" ht="12" thickBot="1" x14ac:dyDescent="0.25"/>
    <row r="37" spans="1:4" ht="16.5" thickBot="1" x14ac:dyDescent="0.25">
      <c r="A37" s="35" t="s">
        <v>21</v>
      </c>
      <c r="B37" s="37" t="s">
        <v>22</v>
      </c>
      <c r="C37" s="37" t="s">
        <v>3</v>
      </c>
      <c r="D37" s="37" t="s">
        <v>20</v>
      </c>
    </row>
    <row r="38" spans="1:4" ht="125.25" customHeight="1" x14ac:dyDescent="0.2">
      <c r="A38" s="39" t="s">
        <v>23</v>
      </c>
      <c r="B38" s="40">
        <v>14262541.890000001</v>
      </c>
      <c r="C38" s="40">
        <v>12825267.32</v>
      </c>
      <c r="D38" s="41">
        <v>12825267.32</v>
      </c>
    </row>
    <row r="39" spans="1:4" ht="24" customHeight="1" x14ac:dyDescent="0.25">
      <c r="A39" s="42" t="s">
        <v>25</v>
      </c>
      <c r="B39" s="38">
        <v>19451044.690000001</v>
      </c>
      <c r="C39" s="38">
        <v>16646038.779999999</v>
      </c>
      <c r="D39" s="43">
        <v>16546038.779999999</v>
      </c>
    </row>
    <row r="40" spans="1:4" ht="32.25" customHeight="1" thickBot="1" x14ac:dyDescent="0.3">
      <c r="A40" s="44" t="s">
        <v>24</v>
      </c>
      <c r="B40" s="45">
        <f>B38-B39</f>
        <v>-5188502.8000000007</v>
      </c>
      <c r="C40" s="45">
        <f t="shared" ref="C40:D40" si="12">C38-C39</f>
        <v>-3820771.459999999</v>
      </c>
      <c r="D40" s="47">
        <f t="shared" si="12"/>
        <v>-3720771.459999999</v>
      </c>
    </row>
    <row r="41" spans="1:4" x14ac:dyDescent="0.2">
      <c r="A41" s="48"/>
      <c r="B41" s="49"/>
      <c r="C41" s="49"/>
      <c r="D41" s="50"/>
    </row>
    <row r="42" spans="1:4" x14ac:dyDescent="0.2">
      <c r="A42" s="48"/>
      <c r="B42" s="49"/>
      <c r="C42" s="49"/>
      <c r="D42" s="50"/>
    </row>
    <row r="43" spans="1:4" ht="16.5" thickBot="1" x14ac:dyDescent="0.3">
      <c r="A43" s="51" t="s">
        <v>26</v>
      </c>
      <c r="B43" s="52">
        <v>129048373.61</v>
      </c>
      <c r="C43" s="52">
        <v>123409494.86</v>
      </c>
      <c r="D43" s="53">
        <v>123309494.86</v>
      </c>
    </row>
    <row r="44" spans="1:4" ht="16.5" thickBot="1" x14ac:dyDescent="0.3">
      <c r="A44" s="62" t="s">
        <v>27</v>
      </c>
      <c r="B44" s="65">
        <f>SUM(B40:B43)</f>
        <v>123859870.81</v>
      </c>
      <c r="C44" s="65">
        <f>SUM(C40:C43)</f>
        <v>119588723.40000001</v>
      </c>
      <c r="D44" s="66">
        <f>SUM(D40:D43)</f>
        <v>119588723.40000001</v>
      </c>
    </row>
    <row r="45" spans="1:4" ht="16.5" thickBot="1" x14ac:dyDescent="0.3">
      <c r="A45" s="54"/>
      <c r="B45" s="55"/>
      <c r="C45" s="55"/>
      <c r="D45" s="55"/>
    </row>
    <row r="46" spans="1:4" ht="15.75" x14ac:dyDescent="0.25">
      <c r="A46" s="56" t="s">
        <v>30</v>
      </c>
      <c r="B46" s="58">
        <v>123842870.8</v>
      </c>
      <c r="C46" s="58">
        <v>119571723.39</v>
      </c>
      <c r="D46" s="59">
        <v>119571723.39</v>
      </c>
    </row>
    <row r="47" spans="1:4" ht="23.25" customHeight="1" x14ac:dyDescent="0.25">
      <c r="A47" s="42" t="s">
        <v>28</v>
      </c>
      <c r="B47" s="46">
        <v>17120.009999999998</v>
      </c>
      <c r="C47" s="46">
        <v>17120.009999999998</v>
      </c>
      <c r="D47" s="57">
        <v>17120.009999999998</v>
      </c>
    </row>
    <row r="48" spans="1:4" ht="16.5" thickBot="1" x14ac:dyDescent="0.3">
      <c r="A48" s="51" t="s">
        <v>29</v>
      </c>
      <c r="B48" s="60">
        <v>-120</v>
      </c>
      <c r="C48" s="60">
        <v>-120</v>
      </c>
      <c r="D48" s="61">
        <v>-120</v>
      </c>
    </row>
    <row r="49" spans="1:4" ht="16.5" thickBot="1" x14ac:dyDescent="0.3">
      <c r="A49" s="62" t="s">
        <v>31</v>
      </c>
      <c r="B49" s="63">
        <f>SUM(B46:B48)</f>
        <v>123859870.81</v>
      </c>
      <c r="C49" s="63">
        <f t="shared" ref="C49:D49" si="13">SUM(C46:C48)</f>
        <v>119588723.40000001</v>
      </c>
      <c r="D49" s="64">
        <f t="shared" si="13"/>
        <v>119588723.40000001</v>
      </c>
    </row>
    <row r="50" spans="1:4" ht="24" customHeight="1" x14ac:dyDescent="0.2">
      <c r="B50" s="36">
        <f>B49-B44</f>
        <v>0</v>
      </c>
      <c r="C50" s="36">
        <f t="shared" ref="C50:D50" si="14">C49-C44</f>
        <v>0</v>
      </c>
      <c r="D50" s="36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"/>
  <sheetViews>
    <sheetView workbookViewId="0">
      <selection activeCell="G4" sqref="G4"/>
    </sheetView>
  </sheetViews>
  <sheetFormatPr defaultRowHeight="15" x14ac:dyDescent="0.25"/>
  <cols>
    <col min="1" max="1" width="13.42578125" customWidth="1"/>
    <col min="2" max="2" width="10" bestFit="1" customWidth="1"/>
    <col min="7" max="7" width="12.5703125" bestFit="1" customWidth="1"/>
  </cols>
  <sheetData>
    <row r="3" spans="1:7" ht="15.75" thickBot="1" x14ac:dyDescent="0.3">
      <c r="A3" s="75">
        <v>37724041.159999996</v>
      </c>
      <c r="B3" s="76">
        <v>41615382.060000002</v>
      </c>
      <c r="C3" s="77">
        <v>33581579</v>
      </c>
      <c r="D3" s="77">
        <v>27583970</v>
      </c>
      <c r="E3" s="77">
        <v>25094675</v>
      </c>
      <c r="F3" s="77">
        <v>25094675</v>
      </c>
      <c r="G3" s="78">
        <f>SUM(A3:F3)</f>
        <v>190694322.22</v>
      </c>
    </row>
    <row r="4" spans="1:7" ht="15.75" thickBot="1" x14ac:dyDescent="0.3">
      <c r="A4" s="79">
        <v>52008345.539999999</v>
      </c>
      <c r="B4" s="80">
        <v>35467096.149999999</v>
      </c>
      <c r="C4" s="80">
        <v>29450000</v>
      </c>
      <c r="D4" s="80">
        <v>29450000</v>
      </c>
      <c r="E4" s="80">
        <v>29450000</v>
      </c>
      <c r="F4" s="80">
        <v>29450000</v>
      </c>
      <c r="G4" s="78">
        <f>SUM(A4:F4)</f>
        <v>205275441.69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Лист2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2017-11-15T02:26:49Z</dcterms:modified>
</cp:coreProperties>
</file>