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280"/>
  </bookViews>
  <sheets>
    <sheet name="Лист1" sheetId="1" r:id="rId1"/>
  </sheets>
  <definedNames>
    <definedName name="_xlnm.Print_Area" localSheetId="0">Лист1!$A$1:$I$110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" i="1" l="1"/>
  <c r="H104" i="1"/>
  <c r="H105" i="1"/>
  <c r="H106" i="1"/>
  <c r="H107" i="1"/>
  <c r="H108" i="1"/>
  <c r="H95" i="1"/>
  <c r="H88" i="1"/>
  <c r="H81" i="1"/>
  <c r="H74" i="1"/>
  <c r="H67" i="1"/>
  <c r="H60" i="1"/>
  <c r="H61" i="1"/>
  <c r="H62" i="1"/>
  <c r="H63" i="1"/>
  <c r="H64" i="1"/>
  <c r="H65" i="1"/>
  <c r="H52" i="1"/>
  <c r="H45" i="1"/>
  <c r="H38" i="1"/>
  <c r="H31" i="1"/>
  <c r="H24" i="1"/>
  <c r="H17" i="1"/>
  <c r="H10" i="1"/>
  <c r="G91" i="1"/>
  <c r="G62" i="1"/>
  <c r="F62" i="1"/>
  <c r="G60" i="1"/>
  <c r="I60" i="1"/>
  <c r="F60" i="1"/>
  <c r="E58" i="1"/>
  <c r="E57" i="1"/>
  <c r="E56" i="1"/>
  <c r="E55" i="1"/>
  <c r="E54" i="1"/>
  <c r="E53" i="1"/>
  <c r="I52" i="1"/>
  <c r="G52" i="1"/>
  <c r="F52" i="1"/>
  <c r="E51" i="1"/>
  <c r="E50" i="1"/>
  <c r="E49" i="1"/>
  <c r="E48" i="1"/>
  <c r="E47" i="1"/>
  <c r="E46" i="1"/>
  <c r="I45" i="1"/>
  <c r="G45" i="1"/>
  <c r="F45" i="1"/>
  <c r="E77" i="1"/>
  <c r="E78" i="1"/>
  <c r="E87" i="1"/>
  <c r="E86" i="1"/>
  <c r="E85" i="1"/>
  <c r="E83" i="1"/>
  <c r="E82" i="1"/>
  <c r="I81" i="1"/>
  <c r="G81" i="1"/>
  <c r="F81" i="1"/>
  <c r="H102" i="1" l="1"/>
  <c r="H59" i="1"/>
  <c r="E60" i="1"/>
  <c r="E52" i="1"/>
  <c r="E45" i="1"/>
  <c r="E81" i="1"/>
  <c r="F61" i="1"/>
  <c r="F63" i="1"/>
  <c r="F64" i="1"/>
  <c r="F65" i="1"/>
  <c r="I61" i="1"/>
  <c r="I65" i="1"/>
  <c r="I101" i="1" s="1"/>
  <c r="I108" i="1" s="1"/>
  <c r="G61" i="1"/>
  <c r="G63" i="1"/>
  <c r="G64" i="1"/>
  <c r="G65" i="1"/>
  <c r="E11" i="1"/>
  <c r="E44" i="1"/>
  <c r="E43" i="1"/>
  <c r="E42" i="1"/>
  <c r="E41" i="1"/>
  <c r="E40" i="1"/>
  <c r="E39" i="1"/>
  <c r="G38" i="1"/>
  <c r="F38" i="1"/>
  <c r="I28" i="1"/>
  <c r="I63" i="1" s="1"/>
  <c r="I29" i="1"/>
  <c r="I64" i="1" s="1"/>
  <c r="I27" i="1"/>
  <c r="I62" i="1" s="1"/>
  <c r="F59" i="1" l="1"/>
  <c r="E62" i="1"/>
  <c r="E63" i="1"/>
  <c r="E65" i="1"/>
  <c r="E61" i="1"/>
  <c r="E64" i="1"/>
  <c r="I38" i="1"/>
  <c r="E38" i="1" s="1"/>
  <c r="E68" i="1"/>
  <c r="E69" i="1"/>
  <c r="E70" i="1"/>
  <c r="E71" i="1"/>
  <c r="E72" i="1"/>
  <c r="E73" i="1"/>
  <c r="E76" i="1"/>
  <c r="E84" i="1"/>
  <c r="E79" i="1"/>
  <c r="E80" i="1"/>
  <c r="E12" i="1"/>
  <c r="E13" i="1"/>
  <c r="E14" i="1"/>
  <c r="E15" i="1"/>
  <c r="E16" i="1"/>
  <c r="E18" i="1"/>
  <c r="E19" i="1"/>
  <c r="E20" i="1"/>
  <c r="E21" i="1"/>
  <c r="E22" i="1"/>
  <c r="E23" i="1"/>
  <c r="E25" i="1"/>
  <c r="E26" i="1"/>
  <c r="E27" i="1"/>
  <c r="E28" i="1"/>
  <c r="E29" i="1"/>
  <c r="E30" i="1"/>
  <c r="E32" i="1"/>
  <c r="E34" i="1"/>
  <c r="E35" i="1"/>
  <c r="E36" i="1"/>
  <c r="E37" i="1"/>
  <c r="E33" i="1" l="1"/>
  <c r="G10" i="1" l="1"/>
  <c r="I90" i="1" l="1"/>
  <c r="I97" i="1" s="1"/>
  <c r="I104" i="1" s="1"/>
  <c r="I91" i="1"/>
  <c r="I98" i="1" s="1"/>
  <c r="I105" i="1" s="1"/>
  <c r="I92" i="1"/>
  <c r="I99" i="1" s="1"/>
  <c r="I106" i="1" s="1"/>
  <c r="I93" i="1"/>
  <c r="I100" i="1" s="1"/>
  <c r="I107" i="1" s="1"/>
  <c r="G90" i="1"/>
  <c r="G97" i="1" s="1"/>
  <c r="G104" i="1" s="1"/>
  <c r="G98" i="1"/>
  <c r="G105" i="1" s="1"/>
  <c r="G92" i="1"/>
  <c r="G99" i="1" s="1"/>
  <c r="G106" i="1" s="1"/>
  <c r="G93" i="1"/>
  <c r="G100" i="1" s="1"/>
  <c r="G107" i="1" s="1"/>
  <c r="G94" i="1"/>
  <c r="G101" i="1" s="1"/>
  <c r="G108" i="1" s="1"/>
  <c r="F90" i="1"/>
  <c r="F91" i="1"/>
  <c r="F92" i="1"/>
  <c r="F93" i="1"/>
  <c r="F94" i="1"/>
  <c r="G89" i="1"/>
  <c r="F89" i="1"/>
  <c r="F88" i="1"/>
  <c r="F96" i="1" l="1"/>
  <c r="F103" i="1" s="1"/>
  <c r="F100" i="1"/>
  <c r="E93" i="1"/>
  <c r="F99" i="1"/>
  <c r="E92" i="1"/>
  <c r="F98" i="1"/>
  <c r="E91" i="1"/>
  <c r="F101" i="1"/>
  <c r="E94" i="1"/>
  <c r="F97" i="1"/>
  <c r="E90" i="1"/>
  <c r="G96" i="1"/>
  <c r="G103" i="1" s="1"/>
  <c r="F105" i="1" l="1"/>
  <c r="E105" i="1" s="1"/>
  <c r="E98" i="1"/>
  <c r="F107" i="1"/>
  <c r="E107" i="1" s="1"/>
  <c r="E100" i="1"/>
  <c r="F95" i="1"/>
  <c r="F104" i="1"/>
  <c r="F108" i="1"/>
  <c r="E101" i="1"/>
  <c r="F106" i="1"/>
  <c r="E106" i="1" s="1"/>
  <c r="E99" i="1"/>
  <c r="G95" i="1"/>
  <c r="I24" i="1"/>
  <c r="G24" i="1"/>
  <c r="F24" i="1"/>
  <c r="G88" i="1"/>
  <c r="G74" i="1"/>
  <c r="F74" i="1"/>
  <c r="G67" i="1"/>
  <c r="I67" i="1"/>
  <c r="F67" i="1"/>
  <c r="E67" i="1" s="1"/>
  <c r="I75" i="1"/>
  <c r="E75" i="1" s="1"/>
  <c r="F102" i="1" l="1"/>
  <c r="E108" i="1"/>
  <c r="E104" i="1"/>
  <c r="E97" i="1"/>
  <c r="E24" i="1"/>
  <c r="I74" i="1"/>
  <c r="E74" i="1" s="1"/>
  <c r="I89" i="1"/>
  <c r="G59" i="1"/>
  <c r="I59" i="1"/>
  <c r="G102" i="1"/>
  <c r="I88" i="1"/>
  <c r="E88" i="1" s="1"/>
  <c r="E59" i="1" l="1"/>
  <c r="I96" i="1"/>
  <c r="E96" i="1" s="1"/>
  <c r="E89" i="1"/>
  <c r="I95" i="1"/>
  <c r="E95" i="1" s="1"/>
  <c r="I31" i="1"/>
  <c r="G31" i="1"/>
  <c r="F31" i="1"/>
  <c r="G17" i="1"/>
  <c r="I17" i="1"/>
  <c r="F17" i="1"/>
  <c r="I10" i="1"/>
  <c r="F10" i="1"/>
  <c r="E17" i="1" l="1"/>
  <c r="I103" i="1"/>
  <c r="E103" i="1" s="1"/>
  <c r="E10" i="1"/>
  <c r="I102" i="1"/>
  <c r="E102" i="1" s="1"/>
  <c r="E31" i="1"/>
</calcChain>
</file>

<file path=xl/sharedStrings.xml><?xml version="1.0" encoding="utf-8"?>
<sst xmlns="http://schemas.openxmlformats.org/spreadsheetml/2006/main" count="60" uniqueCount="46">
  <si>
    <t xml:space="preserve"> </t>
  </si>
  <si>
    <t>№ п/п</t>
  </si>
  <si>
    <t>Наименование мероприятия, подпрограммы</t>
  </si>
  <si>
    <r>
      <t>Наименование мероприятия, подпрограммы</t>
    </r>
    <r>
      <rPr>
        <sz val="12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муниципальной подпрограммы</t>
    </r>
  </si>
  <si>
    <t>ВСЕГО:</t>
  </si>
  <si>
    <t>Федеральный бюджет</t>
  </si>
  <si>
    <t>Областной бюджет</t>
  </si>
  <si>
    <t>Местный бюджет   (софинансирование)</t>
  </si>
  <si>
    <t>государственной программы Иркутской области</t>
  </si>
  <si>
    <t>Итого</t>
  </si>
  <si>
    <t>Всего:</t>
  </si>
  <si>
    <t xml:space="preserve">Мэр города </t>
  </si>
  <si>
    <t>М.В. Торопкин</t>
  </si>
  <si>
    <t>Государственная программа Иркутской области «Экономическое развитие и инновационная экономика» на 2019 - 2024 годы, утвержденная постановлением Правительства Иркутской области от 12.11.2018 г. № 828-пп</t>
  </si>
  <si>
    <t>Подпрограмма 1  «Создание единого культурного пространства и развитие архивного дела в городе Усолье-Сибирское» на 2019-2024 годы</t>
  </si>
  <si>
    <t>Основное мероприятие 1.7 "Капитальный ремонт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</si>
  <si>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1.8. "Издание книги «Город, рожденный у соли» (очерки истории города Усолье-Сибирское 1669-1945 гг.) Шаманского С.В. к 350-летию города Усолье-Сибирское для МБУК «Усольская городская централизованная библиотечная система»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</si>
  <si>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1.9. "Благоустройство территории города (приобретение и установка стелы к 350-летию города Усолье-Сибирское) (Реализация мероприятий перечня проектов народных инициатив)" 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</si>
  <si>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"Обеспечение эффективного управления экономическим развитием Иркутской области" на 2019 - 2024 годы Подпрограммы "Государственная политика в сфере экономического развития Иркутской области" на 2019 - 2024 годы</t>
  </si>
  <si>
    <t>Основное мероприятие 1.6. "Капитальный ремонт большого зала и фасада МБКДУ "Дворец культуры" подпрограммы 1 "Создание единого культурного пространства и развитие архивного дела в городе Усолье-Сибирское" на 2019-2024</t>
  </si>
  <si>
    <t>Основное мероприятие "Поддержка отрасли культуры" Подпрограммы "Государственное управление культурой, архивным делом и сохранение национальной самобытности" на 2019 - 2024 годы</t>
  </si>
  <si>
    <t>Основное мероприятие "Капитальные ремонты объектов культуры и архивов муниципальной собственности муниципальных образований Иркутской области" Подпрограммы  "Оказание финансовой поддержки муниципальным образованиям Иркутской области в сфере культуры и архивного дела" на 2019 - 2024 годы</t>
  </si>
  <si>
    <t>Мероприятие 1.1.1. "Комплектование библиотечного фонда МБУК «Усольская городская централизованная библиотечная система» подпрограммы 1 "Создание единого культурного пространства и развитие архивного дела в городе Усолье-Сибирское" на 2019-2024</t>
  </si>
  <si>
    <t>«Приложение 4
к муниципальной программе
«Развитие культуры и архивного дела» на 2019-2024 годы</t>
  </si>
  <si>
    <t>Государственная программа Иркутской области «Развитие культуры» на 2019 - 2024 годы, утверждённая постановлением Правительства Иркутской области от 06.11.2018 года № 815-пп</t>
  </si>
  <si>
    <t>1.1.</t>
  </si>
  <si>
    <t>1.2.</t>
  </si>
  <si>
    <t>1.3.</t>
  </si>
  <si>
    <t>Основное мероприятие 1.13. "Восстановление (ремонт, реставрация, благоустройство) воинских захоронений"  подпрограммы 1 "Создание единого культурного пространства и развитие архивного дела в городе Усолье-Сибирское" на 2019-2024</t>
  </si>
  <si>
    <t>2.1.</t>
  </si>
  <si>
    <t>Год реализации</t>
  </si>
  <si>
    <t>Общий объем финансирования,  руб.</t>
  </si>
  <si>
    <t>Основное мероприятие 1.15. "Благоустройство Мемориального комплекса им. Н.Ф.Ватутина в г.Усолье-Сибирское"подпрограммы 1 "Создание единого культурного пространства и развитие архивного дела в городе Усолье-Сибирское" на 2019-2024</t>
  </si>
  <si>
    <t>1.4.</t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</si>
  <si>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 Подпрограммы  «Оказание финансовой поддержки муниципальным образованиям Иркутской области в сфере культуры и архивного дела" на 2019 - 2024 годы
</t>
  </si>
  <si>
    <t>Основное мероприятие "Восстановление (ремонт, реставрация, благоустройство) воинских захоронений на территории Иркутской области" на 2019 - 2024 годы
Подпрограммы  «Реализация единой государственной политики в сфере культуры» на 2019-2024 годы</t>
  </si>
  <si>
    <t>1.5.</t>
  </si>
  <si>
    <t>Мероприятие 1.14.3. «Реализация основных мероприятий по созданию модельной муниципальной библиотеки в рамках национального проекта «Культура» (региональный проект «Культурная среда») подпрограммы 1 "Создание единого культурного пространства и развитие архивного дела в городе Усолье-Сибирское" на 2019-2024</t>
  </si>
  <si>
    <t>1.6.</t>
  </si>
  <si>
    <t>Основное мероприятие 1.16. «Создание виртуального концертного зала в МБУ ДО «Детская музыкальная школа» в рамках национального проекта «Культура» (региональный проект «Цифровая культура») подпрограммы 1 "Создание единого культурного пространства и развитие архивного дела в городе Усолье-Сибирское" на 2019-2024</t>
  </si>
  <si>
    <r>
      <t xml:space="preserve">Информация об участии муниципального образования «город Усолье-Сибирское» в государственных программах Иркутской области в рамках муниципальной программы города Усолье-Сибирское
</t>
    </r>
    <r>
      <rPr>
        <u/>
        <sz val="12"/>
        <color theme="1"/>
        <rFont val="Times New Roman"/>
        <family val="1"/>
        <charset val="204"/>
      </rPr>
      <t>"Развитие культуры и архивного дела" на 2019-2024 годы</t>
    </r>
    <r>
      <rPr>
        <sz val="12"/>
        <color theme="1"/>
        <rFont val="Times New Roman"/>
        <family val="1"/>
        <charset val="204"/>
      </rPr>
      <t xml:space="preserve">
 (далее – муниципальная программа)
</t>
    </r>
  </si>
  <si>
    <t xml:space="preserve">Основное мероприятие "Оказание финансовой поддержки муниципальным образованиям Иркутской области в сфере культуры и архивного дела" на 2019 - 2024 годы" Подпрограммы "Оказание финансовой поддержки муниципальным образованиям Иркутской области в сфере культуры и архивного дела" на 2019 - 2024 годы
</t>
  </si>
  <si>
    <t xml:space="preserve">Региональный проект "Цифровизация услуг и формирование информационного пространства в сфере культуры ("Цифровая культура")" на 2019 - 2024 годы Подпрограммы "Государственное управление культурой, архивным делом и сохранение национальной самобытности" на 2019 - 2024 годы
</t>
  </si>
  <si>
    <t>Основное мероприятие 1.17. «Благоустройство территории Нижнего парка» (Реализация мероприятий перечня народных инициатив)</t>
  </si>
  <si>
    <t>Иные источники финансирования, руб.</t>
  </si>
  <si>
    <t>Приложение 2  
к постановлению администрации города Усолье-Сибирское 
от 11.02.2022 г. № 268-па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</si>
</sst>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NumberFormat="1"/>
    <xf numFmtId="0" fontId="1" fillId="0" borderId="0" xfId="0" applyFont="1" applyAlignment="1">
      <alignment horizontal="left" wrapText="1"/>
    </xf>
    <xf numFmtId="0" fontId="0" fillId="0" borderId="1" xfId="0" applyNumberFormat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/>
    <xf numFmtId="0" fontId="6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5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tabSelected="1" view="pageBreakPreview" topLeftCell="A93" zoomScaleNormal="100" zoomScaleSheetLayoutView="100" workbookViewId="0">
      <selection activeCell="J110" sqref="J1:P110"/>
    </sheetView>
  </sheetViews>
  <sheetFormatPr defaultRowHeight="15" x14ac:dyDescent="0.25"/>
  <cols>
    <col min="1" max="1" width="5.85546875" style="1" customWidth="1"/>
    <col min="2" max="2" width="26.7109375" customWidth="1"/>
    <col min="3" max="3" width="23.85546875" customWidth="1"/>
    <col min="4" max="5" width="14.85546875" customWidth="1"/>
    <col min="6" max="6" width="15.140625" customWidth="1"/>
    <col min="7" max="7" width="13.42578125" customWidth="1"/>
    <col min="8" max="8" width="14.85546875" customWidth="1"/>
    <col min="9" max="9" width="14.42578125" customWidth="1"/>
    <col min="259" max="259" width="5.85546875" customWidth="1"/>
    <col min="260" max="260" width="20" customWidth="1"/>
    <col min="261" max="261" width="22.140625" customWidth="1"/>
    <col min="262" max="262" width="14.85546875" customWidth="1"/>
    <col min="263" max="263" width="15.140625" customWidth="1"/>
    <col min="264" max="264" width="13.42578125" customWidth="1"/>
    <col min="265" max="265" width="14.42578125" customWidth="1"/>
    <col min="515" max="515" width="5.85546875" customWidth="1"/>
    <col min="516" max="516" width="20" customWidth="1"/>
    <col min="517" max="517" width="22.140625" customWidth="1"/>
    <col min="518" max="518" width="14.85546875" customWidth="1"/>
    <col min="519" max="519" width="15.140625" customWidth="1"/>
    <col min="520" max="520" width="13.42578125" customWidth="1"/>
    <col min="521" max="521" width="14.42578125" customWidth="1"/>
    <col min="771" max="771" width="5.85546875" customWidth="1"/>
    <col min="772" max="772" width="20" customWidth="1"/>
    <col min="773" max="773" width="22.140625" customWidth="1"/>
    <col min="774" max="774" width="14.85546875" customWidth="1"/>
    <col min="775" max="775" width="15.140625" customWidth="1"/>
    <col min="776" max="776" width="13.42578125" customWidth="1"/>
    <col min="777" max="777" width="14.42578125" customWidth="1"/>
    <col min="1027" max="1027" width="5.85546875" customWidth="1"/>
    <col min="1028" max="1028" width="20" customWidth="1"/>
    <col min="1029" max="1029" width="22.140625" customWidth="1"/>
    <col min="1030" max="1030" width="14.85546875" customWidth="1"/>
    <col min="1031" max="1031" width="15.140625" customWidth="1"/>
    <col min="1032" max="1032" width="13.42578125" customWidth="1"/>
    <col min="1033" max="1033" width="14.42578125" customWidth="1"/>
    <col min="1283" max="1283" width="5.85546875" customWidth="1"/>
    <col min="1284" max="1284" width="20" customWidth="1"/>
    <col min="1285" max="1285" width="22.140625" customWidth="1"/>
    <col min="1286" max="1286" width="14.85546875" customWidth="1"/>
    <col min="1287" max="1287" width="15.140625" customWidth="1"/>
    <col min="1288" max="1288" width="13.42578125" customWidth="1"/>
    <col min="1289" max="1289" width="14.42578125" customWidth="1"/>
    <col min="1539" max="1539" width="5.85546875" customWidth="1"/>
    <col min="1540" max="1540" width="20" customWidth="1"/>
    <col min="1541" max="1541" width="22.140625" customWidth="1"/>
    <col min="1542" max="1542" width="14.85546875" customWidth="1"/>
    <col min="1543" max="1543" width="15.140625" customWidth="1"/>
    <col min="1544" max="1544" width="13.42578125" customWidth="1"/>
    <col min="1545" max="1545" width="14.42578125" customWidth="1"/>
    <col min="1795" max="1795" width="5.85546875" customWidth="1"/>
    <col min="1796" max="1796" width="20" customWidth="1"/>
    <col min="1797" max="1797" width="22.140625" customWidth="1"/>
    <col min="1798" max="1798" width="14.85546875" customWidth="1"/>
    <col min="1799" max="1799" width="15.140625" customWidth="1"/>
    <col min="1800" max="1800" width="13.42578125" customWidth="1"/>
    <col min="1801" max="1801" width="14.42578125" customWidth="1"/>
    <col min="2051" max="2051" width="5.85546875" customWidth="1"/>
    <col min="2052" max="2052" width="20" customWidth="1"/>
    <col min="2053" max="2053" width="22.140625" customWidth="1"/>
    <col min="2054" max="2054" width="14.85546875" customWidth="1"/>
    <col min="2055" max="2055" width="15.140625" customWidth="1"/>
    <col min="2056" max="2056" width="13.42578125" customWidth="1"/>
    <col min="2057" max="2057" width="14.42578125" customWidth="1"/>
    <col min="2307" max="2307" width="5.85546875" customWidth="1"/>
    <col min="2308" max="2308" width="20" customWidth="1"/>
    <col min="2309" max="2309" width="22.140625" customWidth="1"/>
    <col min="2310" max="2310" width="14.85546875" customWidth="1"/>
    <col min="2311" max="2311" width="15.140625" customWidth="1"/>
    <col min="2312" max="2312" width="13.42578125" customWidth="1"/>
    <col min="2313" max="2313" width="14.42578125" customWidth="1"/>
    <col min="2563" max="2563" width="5.85546875" customWidth="1"/>
    <col min="2564" max="2564" width="20" customWidth="1"/>
    <col min="2565" max="2565" width="22.140625" customWidth="1"/>
    <col min="2566" max="2566" width="14.85546875" customWidth="1"/>
    <col min="2567" max="2567" width="15.140625" customWidth="1"/>
    <col min="2568" max="2568" width="13.42578125" customWidth="1"/>
    <col min="2569" max="2569" width="14.42578125" customWidth="1"/>
    <col min="2819" max="2819" width="5.85546875" customWidth="1"/>
    <col min="2820" max="2820" width="20" customWidth="1"/>
    <col min="2821" max="2821" width="22.140625" customWidth="1"/>
    <col min="2822" max="2822" width="14.85546875" customWidth="1"/>
    <col min="2823" max="2823" width="15.140625" customWidth="1"/>
    <col min="2824" max="2824" width="13.42578125" customWidth="1"/>
    <col min="2825" max="2825" width="14.42578125" customWidth="1"/>
    <col min="3075" max="3075" width="5.85546875" customWidth="1"/>
    <col min="3076" max="3076" width="20" customWidth="1"/>
    <col min="3077" max="3077" width="22.140625" customWidth="1"/>
    <col min="3078" max="3078" width="14.85546875" customWidth="1"/>
    <col min="3079" max="3079" width="15.140625" customWidth="1"/>
    <col min="3080" max="3080" width="13.42578125" customWidth="1"/>
    <col min="3081" max="3081" width="14.42578125" customWidth="1"/>
    <col min="3331" max="3331" width="5.85546875" customWidth="1"/>
    <col min="3332" max="3332" width="20" customWidth="1"/>
    <col min="3333" max="3333" width="22.140625" customWidth="1"/>
    <col min="3334" max="3334" width="14.85546875" customWidth="1"/>
    <col min="3335" max="3335" width="15.140625" customWidth="1"/>
    <col min="3336" max="3336" width="13.42578125" customWidth="1"/>
    <col min="3337" max="3337" width="14.42578125" customWidth="1"/>
    <col min="3587" max="3587" width="5.85546875" customWidth="1"/>
    <col min="3588" max="3588" width="20" customWidth="1"/>
    <col min="3589" max="3589" width="22.140625" customWidth="1"/>
    <col min="3590" max="3590" width="14.85546875" customWidth="1"/>
    <col min="3591" max="3591" width="15.140625" customWidth="1"/>
    <col min="3592" max="3592" width="13.42578125" customWidth="1"/>
    <col min="3593" max="3593" width="14.42578125" customWidth="1"/>
    <col min="3843" max="3843" width="5.85546875" customWidth="1"/>
    <col min="3844" max="3844" width="20" customWidth="1"/>
    <col min="3845" max="3845" width="22.140625" customWidth="1"/>
    <col min="3846" max="3846" width="14.85546875" customWidth="1"/>
    <col min="3847" max="3847" width="15.140625" customWidth="1"/>
    <col min="3848" max="3848" width="13.42578125" customWidth="1"/>
    <col min="3849" max="3849" width="14.42578125" customWidth="1"/>
    <col min="4099" max="4099" width="5.85546875" customWidth="1"/>
    <col min="4100" max="4100" width="20" customWidth="1"/>
    <col min="4101" max="4101" width="22.140625" customWidth="1"/>
    <col min="4102" max="4102" width="14.85546875" customWidth="1"/>
    <col min="4103" max="4103" width="15.140625" customWidth="1"/>
    <col min="4104" max="4104" width="13.42578125" customWidth="1"/>
    <col min="4105" max="4105" width="14.42578125" customWidth="1"/>
    <col min="4355" max="4355" width="5.85546875" customWidth="1"/>
    <col min="4356" max="4356" width="20" customWidth="1"/>
    <col min="4357" max="4357" width="22.140625" customWidth="1"/>
    <col min="4358" max="4358" width="14.85546875" customWidth="1"/>
    <col min="4359" max="4359" width="15.140625" customWidth="1"/>
    <col min="4360" max="4360" width="13.42578125" customWidth="1"/>
    <col min="4361" max="4361" width="14.42578125" customWidth="1"/>
    <col min="4611" max="4611" width="5.85546875" customWidth="1"/>
    <col min="4612" max="4612" width="20" customWidth="1"/>
    <col min="4613" max="4613" width="22.140625" customWidth="1"/>
    <col min="4614" max="4614" width="14.85546875" customWidth="1"/>
    <col min="4615" max="4615" width="15.140625" customWidth="1"/>
    <col min="4616" max="4616" width="13.42578125" customWidth="1"/>
    <col min="4617" max="4617" width="14.42578125" customWidth="1"/>
    <col min="4867" max="4867" width="5.85546875" customWidth="1"/>
    <col min="4868" max="4868" width="20" customWidth="1"/>
    <col min="4869" max="4869" width="22.140625" customWidth="1"/>
    <col min="4870" max="4870" width="14.85546875" customWidth="1"/>
    <col min="4871" max="4871" width="15.140625" customWidth="1"/>
    <col min="4872" max="4872" width="13.42578125" customWidth="1"/>
    <col min="4873" max="4873" width="14.42578125" customWidth="1"/>
    <col min="5123" max="5123" width="5.85546875" customWidth="1"/>
    <col min="5124" max="5124" width="20" customWidth="1"/>
    <col min="5125" max="5125" width="22.140625" customWidth="1"/>
    <col min="5126" max="5126" width="14.85546875" customWidth="1"/>
    <col min="5127" max="5127" width="15.140625" customWidth="1"/>
    <col min="5128" max="5128" width="13.42578125" customWidth="1"/>
    <col min="5129" max="5129" width="14.42578125" customWidth="1"/>
    <col min="5379" max="5379" width="5.85546875" customWidth="1"/>
    <col min="5380" max="5380" width="20" customWidth="1"/>
    <col min="5381" max="5381" width="22.140625" customWidth="1"/>
    <col min="5382" max="5382" width="14.85546875" customWidth="1"/>
    <col min="5383" max="5383" width="15.140625" customWidth="1"/>
    <col min="5384" max="5384" width="13.42578125" customWidth="1"/>
    <col min="5385" max="5385" width="14.42578125" customWidth="1"/>
    <col min="5635" max="5635" width="5.85546875" customWidth="1"/>
    <col min="5636" max="5636" width="20" customWidth="1"/>
    <col min="5637" max="5637" width="22.140625" customWidth="1"/>
    <col min="5638" max="5638" width="14.85546875" customWidth="1"/>
    <col min="5639" max="5639" width="15.140625" customWidth="1"/>
    <col min="5640" max="5640" width="13.42578125" customWidth="1"/>
    <col min="5641" max="5641" width="14.42578125" customWidth="1"/>
    <col min="5891" max="5891" width="5.85546875" customWidth="1"/>
    <col min="5892" max="5892" width="20" customWidth="1"/>
    <col min="5893" max="5893" width="22.140625" customWidth="1"/>
    <col min="5894" max="5894" width="14.85546875" customWidth="1"/>
    <col min="5895" max="5895" width="15.140625" customWidth="1"/>
    <col min="5896" max="5896" width="13.42578125" customWidth="1"/>
    <col min="5897" max="5897" width="14.42578125" customWidth="1"/>
    <col min="6147" max="6147" width="5.85546875" customWidth="1"/>
    <col min="6148" max="6148" width="20" customWidth="1"/>
    <col min="6149" max="6149" width="22.140625" customWidth="1"/>
    <col min="6150" max="6150" width="14.85546875" customWidth="1"/>
    <col min="6151" max="6151" width="15.140625" customWidth="1"/>
    <col min="6152" max="6152" width="13.42578125" customWidth="1"/>
    <col min="6153" max="6153" width="14.42578125" customWidth="1"/>
    <col min="6403" max="6403" width="5.85546875" customWidth="1"/>
    <col min="6404" max="6404" width="20" customWidth="1"/>
    <col min="6405" max="6405" width="22.140625" customWidth="1"/>
    <col min="6406" max="6406" width="14.85546875" customWidth="1"/>
    <col min="6407" max="6407" width="15.140625" customWidth="1"/>
    <col min="6408" max="6408" width="13.42578125" customWidth="1"/>
    <col min="6409" max="6409" width="14.42578125" customWidth="1"/>
    <col min="6659" max="6659" width="5.85546875" customWidth="1"/>
    <col min="6660" max="6660" width="20" customWidth="1"/>
    <col min="6661" max="6661" width="22.140625" customWidth="1"/>
    <col min="6662" max="6662" width="14.85546875" customWidth="1"/>
    <col min="6663" max="6663" width="15.140625" customWidth="1"/>
    <col min="6664" max="6664" width="13.42578125" customWidth="1"/>
    <col min="6665" max="6665" width="14.42578125" customWidth="1"/>
    <col min="6915" max="6915" width="5.85546875" customWidth="1"/>
    <col min="6916" max="6916" width="20" customWidth="1"/>
    <col min="6917" max="6917" width="22.140625" customWidth="1"/>
    <col min="6918" max="6918" width="14.85546875" customWidth="1"/>
    <col min="6919" max="6919" width="15.140625" customWidth="1"/>
    <col min="6920" max="6920" width="13.42578125" customWidth="1"/>
    <col min="6921" max="6921" width="14.42578125" customWidth="1"/>
    <col min="7171" max="7171" width="5.85546875" customWidth="1"/>
    <col min="7172" max="7172" width="20" customWidth="1"/>
    <col min="7173" max="7173" width="22.140625" customWidth="1"/>
    <col min="7174" max="7174" width="14.85546875" customWidth="1"/>
    <col min="7175" max="7175" width="15.140625" customWidth="1"/>
    <col min="7176" max="7176" width="13.42578125" customWidth="1"/>
    <col min="7177" max="7177" width="14.42578125" customWidth="1"/>
    <col min="7427" max="7427" width="5.85546875" customWidth="1"/>
    <col min="7428" max="7428" width="20" customWidth="1"/>
    <col min="7429" max="7429" width="22.140625" customWidth="1"/>
    <col min="7430" max="7430" width="14.85546875" customWidth="1"/>
    <col min="7431" max="7431" width="15.140625" customWidth="1"/>
    <col min="7432" max="7432" width="13.42578125" customWidth="1"/>
    <col min="7433" max="7433" width="14.42578125" customWidth="1"/>
    <col min="7683" max="7683" width="5.85546875" customWidth="1"/>
    <col min="7684" max="7684" width="20" customWidth="1"/>
    <col min="7685" max="7685" width="22.140625" customWidth="1"/>
    <col min="7686" max="7686" width="14.85546875" customWidth="1"/>
    <col min="7687" max="7687" width="15.140625" customWidth="1"/>
    <col min="7688" max="7688" width="13.42578125" customWidth="1"/>
    <col min="7689" max="7689" width="14.42578125" customWidth="1"/>
    <col min="7939" max="7939" width="5.85546875" customWidth="1"/>
    <col min="7940" max="7940" width="20" customWidth="1"/>
    <col min="7941" max="7941" width="22.140625" customWidth="1"/>
    <col min="7942" max="7942" width="14.85546875" customWidth="1"/>
    <col min="7943" max="7943" width="15.140625" customWidth="1"/>
    <col min="7944" max="7944" width="13.42578125" customWidth="1"/>
    <col min="7945" max="7945" width="14.42578125" customWidth="1"/>
    <col min="8195" max="8195" width="5.85546875" customWidth="1"/>
    <col min="8196" max="8196" width="20" customWidth="1"/>
    <col min="8197" max="8197" width="22.140625" customWidth="1"/>
    <col min="8198" max="8198" width="14.85546875" customWidth="1"/>
    <col min="8199" max="8199" width="15.140625" customWidth="1"/>
    <col min="8200" max="8200" width="13.42578125" customWidth="1"/>
    <col min="8201" max="8201" width="14.42578125" customWidth="1"/>
    <col min="8451" max="8451" width="5.85546875" customWidth="1"/>
    <col min="8452" max="8452" width="20" customWidth="1"/>
    <col min="8453" max="8453" width="22.140625" customWidth="1"/>
    <col min="8454" max="8454" width="14.85546875" customWidth="1"/>
    <col min="8455" max="8455" width="15.140625" customWidth="1"/>
    <col min="8456" max="8456" width="13.42578125" customWidth="1"/>
    <col min="8457" max="8457" width="14.42578125" customWidth="1"/>
    <col min="8707" max="8707" width="5.85546875" customWidth="1"/>
    <col min="8708" max="8708" width="20" customWidth="1"/>
    <col min="8709" max="8709" width="22.140625" customWidth="1"/>
    <col min="8710" max="8710" width="14.85546875" customWidth="1"/>
    <col min="8711" max="8711" width="15.140625" customWidth="1"/>
    <col min="8712" max="8712" width="13.42578125" customWidth="1"/>
    <col min="8713" max="8713" width="14.42578125" customWidth="1"/>
    <col min="8963" max="8963" width="5.85546875" customWidth="1"/>
    <col min="8964" max="8964" width="20" customWidth="1"/>
    <col min="8965" max="8965" width="22.140625" customWidth="1"/>
    <col min="8966" max="8966" width="14.85546875" customWidth="1"/>
    <col min="8967" max="8967" width="15.140625" customWidth="1"/>
    <col min="8968" max="8968" width="13.42578125" customWidth="1"/>
    <col min="8969" max="8969" width="14.42578125" customWidth="1"/>
    <col min="9219" max="9219" width="5.85546875" customWidth="1"/>
    <col min="9220" max="9220" width="20" customWidth="1"/>
    <col min="9221" max="9221" width="22.140625" customWidth="1"/>
    <col min="9222" max="9222" width="14.85546875" customWidth="1"/>
    <col min="9223" max="9223" width="15.140625" customWidth="1"/>
    <col min="9224" max="9224" width="13.42578125" customWidth="1"/>
    <col min="9225" max="9225" width="14.42578125" customWidth="1"/>
    <col min="9475" max="9475" width="5.85546875" customWidth="1"/>
    <col min="9476" max="9476" width="20" customWidth="1"/>
    <col min="9477" max="9477" width="22.140625" customWidth="1"/>
    <col min="9478" max="9478" width="14.85546875" customWidth="1"/>
    <col min="9479" max="9479" width="15.140625" customWidth="1"/>
    <col min="9480" max="9480" width="13.42578125" customWidth="1"/>
    <col min="9481" max="9481" width="14.42578125" customWidth="1"/>
    <col min="9731" max="9731" width="5.85546875" customWidth="1"/>
    <col min="9732" max="9732" width="20" customWidth="1"/>
    <col min="9733" max="9733" width="22.140625" customWidth="1"/>
    <col min="9734" max="9734" width="14.85546875" customWidth="1"/>
    <col min="9735" max="9735" width="15.140625" customWidth="1"/>
    <col min="9736" max="9736" width="13.42578125" customWidth="1"/>
    <col min="9737" max="9737" width="14.42578125" customWidth="1"/>
    <col min="9987" max="9987" width="5.85546875" customWidth="1"/>
    <col min="9988" max="9988" width="20" customWidth="1"/>
    <col min="9989" max="9989" width="22.140625" customWidth="1"/>
    <col min="9990" max="9990" width="14.85546875" customWidth="1"/>
    <col min="9991" max="9991" width="15.140625" customWidth="1"/>
    <col min="9992" max="9992" width="13.42578125" customWidth="1"/>
    <col min="9993" max="9993" width="14.42578125" customWidth="1"/>
    <col min="10243" max="10243" width="5.85546875" customWidth="1"/>
    <col min="10244" max="10244" width="20" customWidth="1"/>
    <col min="10245" max="10245" width="22.140625" customWidth="1"/>
    <col min="10246" max="10246" width="14.85546875" customWidth="1"/>
    <col min="10247" max="10247" width="15.140625" customWidth="1"/>
    <col min="10248" max="10248" width="13.42578125" customWidth="1"/>
    <col min="10249" max="10249" width="14.42578125" customWidth="1"/>
    <col min="10499" max="10499" width="5.85546875" customWidth="1"/>
    <col min="10500" max="10500" width="20" customWidth="1"/>
    <col min="10501" max="10501" width="22.140625" customWidth="1"/>
    <col min="10502" max="10502" width="14.85546875" customWidth="1"/>
    <col min="10503" max="10503" width="15.140625" customWidth="1"/>
    <col min="10504" max="10504" width="13.42578125" customWidth="1"/>
    <col min="10505" max="10505" width="14.42578125" customWidth="1"/>
    <col min="10755" max="10755" width="5.85546875" customWidth="1"/>
    <col min="10756" max="10756" width="20" customWidth="1"/>
    <col min="10757" max="10757" width="22.140625" customWidth="1"/>
    <col min="10758" max="10758" width="14.85546875" customWidth="1"/>
    <col min="10759" max="10759" width="15.140625" customWidth="1"/>
    <col min="10760" max="10760" width="13.42578125" customWidth="1"/>
    <col min="10761" max="10761" width="14.42578125" customWidth="1"/>
    <col min="11011" max="11011" width="5.85546875" customWidth="1"/>
    <col min="11012" max="11012" width="20" customWidth="1"/>
    <col min="11013" max="11013" width="22.140625" customWidth="1"/>
    <col min="11014" max="11014" width="14.85546875" customWidth="1"/>
    <col min="11015" max="11015" width="15.140625" customWidth="1"/>
    <col min="11016" max="11016" width="13.42578125" customWidth="1"/>
    <col min="11017" max="11017" width="14.42578125" customWidth="1"/>
    <col min="11267" max="11267" width="5.85546875" customWidth="1"/>
    <col min="11268" max="11268" width="20" customWidth="1"/>
    <col min="11269" max="11269" width="22.140625" customWidth="1"/>
    <col min="11270" max="11270" width="14.85546875" customWidth="1"/>
    <col min="11271" max="11271" width="15.140625" customWidth="1"/>
    <col min="11272" max="11272" width="13.42578125" customWidth="1"/>
    <col min="11273" max="11273" width="14.42578125" customWidth="1"/>
    <col min="11523" max="11523" width="5.85546875" customWidth="1"/>
    <col min="11524" max="11524" width="20" customWidth="1"/>
    <col min="11525" max="11525" width="22.140625" customWidth="1"/>
    <col min="11526" max="11526" width="14.85546875" customWidth="1"/>
    <col min="11527" max="11527" width="15.140625" customWidth="1"/>
    <col min="11528" max="11528" width="13.42578125" customWidth="1"/>
    <col min="11529" max="11529" width="14.42578125" customWidth="1"/>
    <col min="11779" max="11779" width="5.85546875" customWidth="1"/>
    <col min="11780" max="11780" width="20" customWidth="1"/>
    <col min="11781" max="11781" width="22.140625" customWidth="1"/>
    <col min="11782" max="11782" width="14.85546875" customWidth="1"/>
    <col min="11783" max="11783" width="15.140625" customWidth="1"/>
    <col min="11784" max="11784" width="13.42578125" customWidth="1"/>
    <col min="11785" max="11785" width="14.42578125" customWidth="1"/>
    <col min="12035" max="12035" width="5.85546875" customWidth="1"/>
    <col min="12036" max="12036" width="20" customWidth="1"/>
    <col min="12037" max="12037" width="22.140625" customWidth="1"/>
    <col min="12038" max="12038" width="14.85546875" customWidth="1"/>
    <col min="12039" max="12039" width="15.140625" customWidth="1"/>
    <col min="12040" max="12040" width="13.42578125" customWidth="1"/>
    <col min="12041" max="12041" width="14.42578125" customWidth="1"/>
    <col min="12291" max="12291" width="5.85546875" customWidth="1"/>
    <col min="12292" max="12292" width="20" customWidth="1"/>
    <col min="12293" max="12293" width="22.140625" customWidth="1"/>
    <col min="12294" max="12294" width="14.85546875" customWidth="1"/>
    <col min="12295" max="12295" width="15.140625" customWidth="1"/>
    <col min="12296" max="12296" width="13.42578125" customWidth="1"/>
    <col min="12297" max="12297" width="14.42578125" customWidth="1"/>
    <col min="12547" max="12547" width="5.85546875" customWidth="1"/>
    <col min="12548" max="12548" width="20" customWidth="1"/>
    <col min="12549" max="12549" width="22.140625" customWidth="1"/>
    <col min="12550" max="12550" width="14.85546875" customWidth="1"/>
    <col min="12551" max="12551" width="15.140625" customWidth="1"/>
    <col min="12552" max="12552" width="13.42578125" customWidth="1"/>
    <col min="12553" max="12553" width="14.42578125" customWidth="1"/>
    <col min="12803" max="12803" width="5.85546875" customWidth="1"/>
    <col min="12804" max="12804" width="20" customWidth="1"/>
    <col min="12805" max="12805" width="22.140625" customWidth="1"/>
    <col min="12806" max="12806" width="14.85546875" customWidth="1"/>
    <col min="12807" max="12807" width="15.140625" customWidth="1"/>
    <col min="12808" max="12808" width="13.42578125" customWidth="1"/>
    <col min="12809" max="12809" width="14.42578125" customWidth="1"/>
    <col min="13059" max="13059" width="5.85546875" customWidth="1"/>
    <col min="13060" max="13060" width="20" customWidth="1"/>
    <col min="13061" max="13061" width="22.140625" customWidth="1"/>
    <col min="13062" max="13062" width="14.85546875" customWidth="1"/>
    <col min="13063" max="13063" width="15.140625" customWidth="1"/>
    <col min="13064" max="13064" width="13.42578125" customWidth="1"/>
    <col min="13065" max="13065" width="14.42578125" customWidth="1"/>
    <col min="13315" max="13315" width="5.85546875" customWidth="1"/>
    <col min="13316" max="13316" width="20" customWidth="1"/>
    <col min="13317" max="13317" width="22.140625" customWidth="1"/>
    <col min="13318" max="13318" width="14.85546875" customWidth="1"/>
    <col min="13319" max="13319" width="15.140625" customWidth="1"/>
    <col min="13320" max="13320" width="13.42578125" customWidth="1"/>
    <col min="13321" max="13321" width="14.42578125" customWidth="1"/>
    <col min="13571" max="13571" width="5.85546875" customWidth="1"/>
    <col min="13572" max="13572" width="20" customWidth="1"/>
    <col min="13573" max="13573" width="22.140625" customWidth="1"/>
    <col min="13574" max="13574" width="14.85546875" customWidth="1"/>
    <col min="13575" max="13575" width="15.140625" customWidth="1"/>
    <col min="13576" max="13576" width="13.42578125" customWidth="1"/>
    <col min="13577" max="13577" width="14.42578125" customWidth="1"/>
    <col min="13827" max="13827" width="5.85546875" customWidth="1"/>
    <col min="13828" max="13828" width="20" customWidth="1"/>
    <col min="13829" max="13829" width="22.140625" customWidth="1"/>
    <col min="13830" max="13830" width="14.85546875" customWidth="1"/>
    <col min="13831" max="13831" width="15.140625" customWidth="1"/>
    <col min="13832" max="13832" width="13.42578125" customWidth="1"/>
    <col min="13833" max="13833" width="14.42578125" customWidth="1"/>
    <col min="14083" max="14083" width="5.85546875" customWidth="1"/>
    <col min="14084" max="14084" width="20" customWidth="1"/>
    <col min="14085" max="14085" width="22.140625" customWidth="1"/>
    <col min="14086" max="14086" width="14.85546875" customWidth="1"/>
    <col min="14087" max="14087" width="15.140625" customWidth="1"/>
    <col min="14088" max="14088" width="13.42578125" customWidth="1"/>
    <col min="14089" max="14089" width="14.42578125" customWidth="1"/>
    <col min="14339" max="14339" width="5.85546875" customWidth="1"/>
    <col min="14340" max="14340" width="20" customWidth="1"/>
    <col min="14341" max="14341" width="22.140625" customWidth="1"/>
    <col min="14342" max="14342" width="14.85546875" customWidth="1"/>
    <col min="14343" max="14343" width="15.140625" customWidth="1"/>
    <col min="14344" max="14344" width="13.42578125" customWidth="1"/>
    <col min="14345" max="14345" width="14.42578125" customWidth="1"/>
    <col min="14595" max="14595" width="5.85546875" customWidth="1"/>
    <col min="14596" max="14596" width="20" customWidth="1"/>
    <col min="14597" max="14597" width="22.140625" customWidth="1"/>
    <col min="14598" max="14598" width="14.85546875" customWidth="1"/>
    <col min="14599" max="14599" width="15.140625" customWidth="1"/>
    <col min="14600" max="14600" width="13.42578125" customWidth="1"/>
    <col min="14601" max="14601" width="14.42578125" customWidth="1"/>
    <col min="14851" max="14851" width="5.85546875" customWidth="1"/>
    <col min="14852" max="14852" width="20" customWidth="1"/>
    <col min="14853" max="14853" width="22.140625" customWidth="1"/>
    <col min="14854" max="14854" width="14.85546875" customWidth="1"/>
    <col min="14855" max="14855" width="15.140625" customWidth="1"/>
    <col min="14856" max="14856" width="13.42578125" customWidth="1"/>
    <col min="14857" max="14857" width="14.42578125" customWidth="1"/>
    <col min="15107" max="15107" width="5.85546875" customWidth="1"/>
    <col min="15108" max="15108" width="20" customWidth="1"/>
    <col min="15109" max="15109" width="22.140625" customWidth="1"/>
    <col min="15110" max="15110" width="14.85546875" customWidth="1"/>
    <col min="15111" max="15111" width="15.140625" customWidth="1"/>
    <col min="15112" max="15112" width="13.42578125" customWidth="1"/>
    <col min="15113" max="15113" width="14.42578125" customWidth="1"/>
    <col min="15363" max="15363" width="5.85546875" customWidth="1"/>
    <col min="15364" max="15364" width="20" customWidth="1"/>
    <col min="15365" max="15365" width="22.140625" customWidth="1"/>
    <col min="15366" max="15366" width="14.85546875" customWidth="1"/>
    <col min="15367" max="15367" width="15.140625" customWidth="1"/>
    <col min="15368" max="15368" width="13.42578125" customWidth="1"/>
    <col min="15369" max="15369" width="14.42578125" customWidth="1"/>
    <col min="15619" max="15619" width="5.85546875" customWidth="1"/>
    <col min="15620" max="15620" width="20" customWidth="1"/>
    <col min="15621" max="15621" width="22.140625" customWidth="1"/>
    <col min="15622" max="15622" width="14.85546875" customWidth="1"/>
    <col min="15623" max="15623" width="15.140625" customWidth="1"/>
    <col min="15624" max="15624" width="13.42578125" customWidth="1"/>
    <col min="15625" max="15625" width="14.42578125" customWidth="1"/>
    <col min="15875" max="15875" width="5.85546875" customWidth="1"/>
    <col min="15876" max="15876" width="20" customWidth="1"/>
    <col min="15877" max="15877" width="22.140625" customWidth="1"/>
    <col min="15878" max="15878" width="14.85546875" customWidth="1"/>
    <col min="15879" max="15879" width="15.140625" customWidth="1"/>
    <col min="15880" max="15880" width="13.42578125" customWidth="1"/>
    <col min="15881" max="15881" width="14.42578125" customWidth="1"/>
    <col min="16131" max="16131" width="5.85546875" customWidth="1"/>
    <col min="16132" max="16132" width="20" customWidth="1"/>
    <col min="16133" max="16133" width="22.140625" customWidth="1"/>
    <col min="16134" max="16134" width="14.85546875" customWidth="1"/>
    <col min="16135" max="16135" width="15.140625" customWidth="1"/>
    <col min="16136" max="16136" width="13.42578125" customWidth="1"/>
    <col min="16137" max="16137" width="14.42578125" customWidth="1"/>
  </cols>
  <sheetData>
    <row r="1" spans="1:9" ht="63" customHeight="1" x14ac:dyDescent="0.25">
      <c r="G1" s="27" t="s">
        <v>45</v>
      </c>
      <c r="H1" s="27"/>
      <c r="I1" s="27"/>
    </row>
    <row r="2" spans="1:9" x14ac:dyDescent="0.25">
      <c r="G2" s="2"/>
      <c r="H2" s="2"/>
      <c r="I2" s="2"/>
    </row>
    <row r="3" spans="1:9" ht="64.5" customHeight="1" x14ac:dyDescent="0.25">
      <c r="G3" s="27" t="s">
        <v>23</v>
      </c>
      <c r="H3" s="27"/>
      <c r="I3" s="27"/>
    </row>
    <row r="5" spans="1:9" s="12" customFormat="1" ht="82.5" customHeight="1" x14ac:dyDescent="0.25">
      <c r="A5" s="28" t="s">
        <v>40</v>
      </c>
      <c r="B5" s="28"/>
      <c r="C5" s="28"/>
      <c r="D5" s="28"/>
      <c r="E5" s="28"/>
      <c r="F5" s="28"/>
      <c r="G5" s="28"/>
      <c r="H5" s="28"/>
      <c r="I5" s="28"/>
    </row>
    <row r="6" spans="1:9" ht="15.75" thickBot="1" x14ac:dyDescent="0.3">
      <c r="A6" s="3"/>
      <c r="B6" s="4"/>
      <c r="C6" s="4"/>
      <c r="D6" s="4"/>
      <c r="E6" s="4"/>
      <c r="F6" s="4"/>
      <c r="G6" s="4"/>
      <c r="H6" s="4"/>
      <c r="I6" s="5" t="s">
        <v>0</v>
      </c>
    </row>
    <row r="7" spans="1:9" ht="25.5" x14ac:dyDescent="0.25">
      <c r="A7" s="29" t="s">
        <v>1</v>
      </c>
      <c r="B7" s="6" t="s">
        <v>2</v>
      </c>
      <c r="C7" s="31" t="s">
        <v>3</v>
      </c>
      <c r="D7" s="31" t="s">
        <v>30</v>
      </c>
      <c r="E7" s="31" t="s">
        <v>31</v>
      </c>
      <c r="F7" s="31" t="s">
        <v>5</v>
      </c>
      <c r="G7" s="31" t="s">
        <v>6</v>
      </c>
      <c r="H7" s="31" t="s">
        <v>44</v>
      </c>
      <c r="I7" s="31" t="s">
        <v>7</v>
      </c>
    </row>
    <row r="8" spans="1:9" ht="52.5" customHeight="1" thickBot="1" x14ac:dyDescent="0.3">
      <c r="A8" s="30"/>
      <c r="B8" s="6" t="s">
        <v>8</v>
      </c>
      <c r="C8" s="32"/>
      <c r="D8" s="32"/>
      <c r="E8" s="33"/>
      <c r="F8" s="32"/>
      <c r="G8" s="32"/>
      <c r="H8" s="32"/>
      <c r="I8" s="32"/>
    </row>
    <row r="9" spans="1:9" ht="25.5" customHeight="1" x14ac:dyDescent="0.25">
      <c r="A9" s="7">
        <v>1</v>
      </c>
      <c r="B9" s="34" t="s">
        <v>24</v>
      </c>
      <c r="C9" s="35"/>
      <c r="D9" s="35"/>
      <c r="E9" s="35"/>
      <c r="F9" s="35"/>
      <c r="G9" s="35"/>
      <c r="H9" s="35"/>
      <c r="I9" s="36"/>
    </row>
    <row r="10" spans="1:9" ht="18.75" customHeight="1" x14ac:dyDescent="0.25">
      <c r="A10" s="39" t="s">
        <v>25</v>
      </c>
      <c r="B10" s="37" t="s">
        <v>21</v>
      </c>
      <c r="C10" s="37" t="s">
        <v>19</v>
      </c>
      <c r="D10" s="11" t="s">
        <v>9</v>
      </c>
      <c r="E10" s="23">
        <f>F10+G10+I10</f>
        <v>4038200</v>
      </c>
      <c r="F10" s="16">
        <f>SUM(F11:F16)</f>
        <v>0</v>
      </c>
      <c r="G10" s="16">
        <f>SUM(G11:G16)</f>
        <v>3413300</v>
      </c>
      <c r="H10" s="16">
        <f>SUM(H11:H16)</f>
        <v>0</v>
      </c>
      <c r="I10" s="16">
        <f t="shared" ref="I10" si="0">SUM(I11:I16)</f>
        <v>624900</v>
      </c>
    </row>
    <row r="11" spans="1:9" ht="18.75" customHeight="1" x14ac:dyDescent="0.25">
      <c r="A11" s="40"/>
      <c r="B11" s="37"/>
      <c r="C11" s="37"/>
      <c r="D11" s="10">
        <v>2019</v>
      </c>
      <c r="E11" s="22">
        <f>F11+G11+I11</f>
        <v>4038200</v>
      </c>
      <c r="F11" s="17">
        <v>0</v>
      </c>
      <c r="G11" s="17">
        <v>3413300</v>
      </c>
      <c r="H11" s="17">
        <v>0</v>
      </c>
      <c r="I11" s="18">
        <v>624900</v>
      </c>
    </row>
    <row r="12" spans="1:9" ht="18.75" customHeight="1" x14ac:dyDescent="0.25">
      <c r="A12" s="40"/>
      <c r="B12" s="37"/>
      <c r="C12" s="37"/>
      <c r="D12" s="10">
        <v>2020</v>
      </c>
      <c r="E12" s="22">
        <f t="shared" ref="E12:E37" si="1">F12+G12+I12</f>
        <v>0</v>
      </c>
      <c r="F12" s="17">
        <v>0</v>
      </c>
      <c r="G12" s="17">
        <v>0</v>
      </c>
      <c r="H12" s="17">
        <v>0</v>
      </c>
      <c r="I12" s="17">
        <v>0</v>
      </c>
    </row>
    <row r="13" spans="1:9" ht="18.75" customHeight="1" x14ac:dyDescent="0.25">
      <c r="A13" s="40"/>
      <c r="B13" s="37"/>
      <c r="C13" s="37"/>
      <c r="D13" s="10">
        <v>2021</v>
      </c>
      <c r="E13" s="22">
        <f t="shared" si="1"/>
        <v>0</v>
      </c>
      <c r="F13" s="17">
        <v>0</v>
      </c>
      <c r="G13" s="17">
        <v>0</v>
      </c>
      <c r="H13" s="17">
        <v>0</v>
      </c>
      <c r="I13" s="17">
        <v>0</v>
      </c>
    </row>
    <row r="14" spans="1:9" ht="18.75" customHeight="1" x14ac:dyDescent="0.25">
      <c r="A14" s="40"/>
      <c r="B14" s="37"/>
      <c r="C14" s="37"/>
      <c r="D14" s="10">
        <v>2022</v>
      </c>
      <c r="E14" s="22">
        <f t="shared" si="1"/>
        <v>0</v>
      </c>
      <c r="F14" s="17">
        <v>0</v>
      </c>
      <c r="G14" s="17">
        <v>0</v>
      </c>
      <c r="H14" s="17">
        <v>0</v>
      </c>
      <c r="I14" s="17">
        <v>0</v>
      </c>
    </row>
    <row r="15" spans="1:9" ht="18.75" customHeight="1" x14ac:dyDescent="0.25">
      <c r="A15" s="40"/>
      <c r="B15" s="37"/>
      <c r="C15" s="37"/>
      <c r="D15" s="10">
        <v>2023</v>
      </c>
      <c r="E15" s="22">
        <f t="shared" si="1"/>
        <v>0</v>
      </c>
      <c r="F15" s="17">
        <v>0</v>
      </c>
      <c r="G15" s="17">
        <v>0</v>
      </c>
      <c r="H15" s="17">
        <v>0</v>
      </c>
      <c r="I15" s="17">
        <v>0</v>
      </c>
    </row>
    <row r="16" spans="1:9" ht="18.75" customHeight="1" x14ac:dyDescent="0.25">
      <c r="A16" s="40"/>
      <c r="B16" s="37"/>
      <c r="C16" s="37"/>
      <c r="D16" s="10">
        <v>2024</v>
      </c>
      <c r="E16" s="22">
        <f t="shared" si="1"/>
        <v>0</v>
      </c>
      <c r="F16" s="17">
        <v>0</v>
      </c>
      <c r="G16" s="17">
        <v>0</v>
      </c>
      <c r="H16" s="17">
        <v>0</v>
      </c>
      <c r="I16" s="17">
        <v>0</v>
      </c>
    </row>
    <row r="17" spans="1:9" ht="18" customHeight="1" x14ac:dyDescent="0.25">
      <c r="A17" s="40"/>
      <c r="B17" s="37"/>
      <c r="C17" s="37" t="s">
        <v>15</v>
      </c>
      <c r="D17" s="11" t="s">
        <v>9</v>
      </c>
      <c r="E17" s="23">
        <f t="shared" si="1"/>
        <v>31359983.82</v>
      </c>
      <c r="F17" s="16">
        <f>SUM(F18:F23)</f>
        <v>0</v>
      </c>
      <c r="G17" s="16">
        <f t="shared" ref="G17:I17" si="2">SUM(G18:G23)</f>
        <v>27324200</v>
      </c>
      <c r="H17" s="16">
        <f t="shared" si="2"/>
        <v>0</v>
      </c>
      <c r="I17" s="16">
        <f t="shared" si="2"/>
        <v>4035783.82</v>
      </c>
    </row>
    <row r="18" spans="1:9" ht="18" customHeight="1" x14ac:dyDescent="0.25">
      <c r="A18" s="40"/>
      <c r="B18" s="37"/>
      <c r="C18" s="37"/>
      <c r="D18" s="10">
        <v>2019</v>
      </c>
      <c r="E18" s="22">
        <f t="shared" si="1"/>
        <v>12259800</v>
      </c>
      <c r="F18" s="17">
        <v>0</v>
      </c>
      <c r="G18" s="19">
        <v>10666000</v>
      </c>
      <c r="H18" s="19">
        <v>0</v>
      </c>
      <c r="I18" s="17">
        <v>1593800</v>
      </c>
    </row>
    <row r="19" spans="1:9" ht="18" customHeight="1" x14ac:dyDescent="0.25">
      <c r="A19" s="40"/>
      <c r="B19" s="37"/>
      <c r="C19" s="37"/>
      <c r="D19" s="10">
        <v>2020</v>
      </c>
      <c r="E19" s="22">
        <f t="shared" si="1"/>
        <v>19100183.82</v>
      </c>
      <c r="F19" s="17">
        <v>0</v>
      </c>
      <c r="G19" s="19">
        <v>16658200</v>
      </c>
      <c r="H19" s="19">
        <v>0</v>
      </c>
      <c r="I19" s="17">
        <v>2441983.8199999998</v>
      </c>
    </row>
    <row r="20" spans="1:9" ht="18" customHeight="1" x14ac:dyDescent="0.25">
      <c r="A20" s="40"/>
      <c r="B20" s="37"/>
      <c r="C20" s="37"/>
      <c r="D20" s="10">
        <v>2021</v>
      </c>
      <c r="E20" s="22">
        <f t="shared" si="1"/>
        <v>0</v>
      </c>
      <c r="F20" s="17">
        <v>0</v>
      </c>
      <c r="G20" s="17">
        <v>0</v>
      </c>
      <c r="H20" s="19">
        <v>0</v>
      </c>
      <c r="I20" s="17">
        <v>0</v>
      </c>
    </row>
    <row r="21" spans="1:9" ht="18" customHeight="1" x14ac:dyDescent="0.25">
      <c r="A21" s="40"/>
      <c r="B21" s="37"/>
      <c r="C21" s="37"/>
      <c r="D21" s="10">
        <v>2022</v>
      </c>
      <c r="E21" s="22">
        <f t="shared" si="1"/>
        <v>0</v>
      </c>
      <c r="F21" s="17">
        <v>0</v>
      </c>
      <c r="G21" s="17">
        <v>0</v>
      </c>
      <c r="H21" s="19">
        <v>0</v>
      </c>
      <c r="I21" s="17">
        <v>0</v>
      </c>
    </row>
    <row r="22" spans="1:9" ht="18" customHeight="1" x14ac:dyDescent="0.25">
      <c r="A22" s="40"/>
      <c r="B22" s="37"/>
      <c r="C22" s="37"/>
      <c r="D22" s="10">
        <v>2023</v>
      </c>
      <c r="E22" s="22">
        <f t="shared" si="1"/>
        <v>0</v>
      </c>
      <c r="F22" s="17">
        <v>0</v>
      </c>
      <c r="G22" s="17">
        <v>0</v>
      </c>
      <c r="H22" s="19">
        <v>0</v>
      </c>
      <c r="I22" s="17">
        <v>0</v>
      </c>
    </row>
    <row r="23" spans="1:9" ht="18" customHeight="1" x14ac:dyDescent="0.25">
      <c r="A23" s="41"/>
      <c r="B23" s="37"/>
      <c r="C23" s="37"/>
      <c r="D23" s="10">
        <v>2024</v>
      </c>
      <c r="E23" s="22">
        <f t="shared" si="1"/>
        <v>0</v>
      </c>
      <c r="F23" s="17">
        <v>0</v>
      </c>
      <c r="G23" s="17">
        <v>0</v>
      </c>
      <c r="H23" s="19">
        <v>0</v>
      </c>
      <c r="I23" s="17">
        <v>0</v>
      </c>
    </row>
    <row r="24" spans="1:9" ht="24" customHeight="1" x14ac:dyDescent="0.25">
      <c r="A24" s="42" t="s">
        <v>26</v>
      </c>
      <c r="B24" s="37" t="s">
        <v>20</v>
      </c>
      <c r="C24" s="37" t="s">
        <v>22</v>
      </c>
      <c r="D24" s="11" t="s">
        <v>9</v>
      </c>
      <c r="E24" s="23">
        <f t="shared" si="1"/>
        <v>1518946.7932000002</v>
      </c>
      <c r="F24" s="16">
        <f>SUM(F25:F30)</f>
        <v>1045073.3500000001</v>
      </c>
      <c r="G24" s="16">
        <f t="shared" ref="G24:I24" si="3">SUM(G25:G30)</f>
        <v>427201.73000000004</v>
      </c>
      <c r="H24" s="16">
        <f t="shared" si="3"/>
        <v>0</v>
      </c>
      <c r="I24" s="16">
        <f t="shared" si="3"/>
        <v>46671.713200000006</v>
      </c>
    </row>
    <row r="25" spans="1:9" ht="24" customHeight="1" x14ac:dyDescent="0.25">
      <c r="A25" s="42"/>
      <c r="B25" s="37"/>
      <c r="C25" s="37"/>
      <c r="D25" s="10">
        <v>2019</v>
      </c>
      <c r="E25" s="22">
        <f t="shared" si="1"/>
        <v>75661</v>
      </c>
      <c r="F25" s="17">
        <v>7201.23</v>
      </c>
      <c r="G25" s="18">
        <v>58623.77</v>
      </c>
      <c r="H25" s="18">
        <v>0</v>
      </c>
      <c r="I25" s="18">
        <v>9836</v>
      </c>
    </row>
    <row r="26" spans="1:9" ht="24" customHeight="1" x14ac:dyDescent="0.25">
      <c r="A26" s="42"/>
      <c r="B26" s="37"/>
      <c r="C26" s="37"/>
      <c r="D26" s="10">
        <v>2020</v>
      </c>
      <c r="E26" s="22">
        <f t="shared" si="1"/>
        <v>17854</v>
      </c>
      <c r="F26" s="17">
        <v>0</v>
      </c>
      <c r="G26" s="19">
        <v>15800</v>
      </c>
      <c r="H26" s="18">
        <v>0</v>
      </c>
      <c r="I26" s="20">
        <v>2054</v>
      </c>
    </row>
    <row r="27" spans="1:9" ht="24" customHeight="1" x14ac:dyDescent="0.25">
      <c r="A27" s="42"/>
      <c r="B27" s="37"/>
      <c r="C27" s="37"/>
      <c r="D27" s="10">
        <v>2021</v>
      </c>
      <c r="E27" s="22">
        <f t="shared" si="1"/>
        <v>380572.98</v>
      </c>
      <c r="F27" s="17">
        <v>270851.11</v>
      </c>
      <c r="G27" s="17">
        <v>97099</v>
      </c>
      <c r="H27" s="18">
        <v>0</v>
      </c>
      <c r="I27" s="20">
        <f>G27/100*13</f>
        <v>12622.87</v>
      </c>
    </row>
    <row r="28" spans="1:9" ht="24" customHeight="1" x14ac:dyDescent="0.25">
      <c r="A28" s="42"/>
      <c r="B28" s="37"/>
      <c r="C28" s="37"/>
      <c r="D28" s="10">
        <v>2022</v>
      </c>
      <c r="E28" s="22">
        <f t="shared" si="1"/>
        <v>351979.41159999999</v>
      </c>
      <c r="F28" s="17">
        <v>255673.67</v>
      </c>
      <c r="G28" s="17">
        <v>85226.32</v>
      </c>
      <c r="H28" s="18">
        <v>0</v>
      </c>
      <c r="I28" s="20">
        <f t="shared" ref="I28:I29" si="4">G28/100*13</f>
        <v>11079.421600000001</v>
      </c>
    </row>
    <row r="29" spans="1:9" ht="24" customHeight="1" x14ac:dyDescent="0.25">
      <c r="A29" s="42"/>
      <c r="B29" s="37"/>
      <c r="C29" s="37"/>
      <c r="D29" s="10">
        <v>2023</v>
      </c>
      <c r="E29" s="22">
        <f t="shared" si="1"/>
        <v>351979.41159999999</v>
      </c>
      <c r="F29" s="17">
        <v>255673.67</v>
      </c>
      <c r="G29" s="17">
        <v>85226.32</v>
      </c>
      <c r="H29" s="18">
        <v>0</v>
      </c>
      <c r="I29" s="20">
        <f t="shared" si="4"/>
        <v>11079.421600000001</v>
      </c>
    </row>
    <row r="30" spans="1:9" ht="21.75" customHeight="1" x14ac:dyDescent="0.25">
      <c r="A30" s="42"/>
      <c r="B30" s="37"/>
      <c r="C30" s="37"/>
      <c r="D30" s="10">
        <v>2024</v>
      </c>
      <c r="E30" s="22">
        <f t="shared" si="1"/>
        <v>340899.99</v>
      </c>
      <c r="F30" s="17">
        <v>255673.67</v>
      </c>
      <c r="G30" s="17">
        <v>85226.32</v>
      </c>
      <c r="H30" s="18">
        <v>0</v>
      </c>
      <c r="I30" s="17">
        <v>0</v>
      </c>
    </row>
    <row r="31" spans="1:9" ht="22.5" customHeight="1" x14ac:dyDescent="0.25">
      <c r="A31" s="42" t="s">
        <v>27</v>
      </c>
      <c r="B31" s="37" t="s">
        <v>35</v>
      </c>
      <c r="C31" s="37" t="s">
        <v>28</v>
      </c>
      <c r="D31" s="11" t="s">
        <v>9</v>
      </c>
      <c r="E31" s="23">
        <f t="shared" si="1"/>
        <v>328700</v>
      </c>
      <c r="F31" s="16">
        <f>SUM(F32:F37)</f>
        <v>233700</v>
      </c>
      <c r="G31" s="16">
        <f t="shared" ref="G31:H31" si="5">SUM(G32:G37)</f>
        <v>62100</v>
      </c>
      <c r="H31" s="16">
        <f t="shared" si="5"/>
        <v>0</v>
      </c>
      <c r="I31" s="16">
        <f t="shared" ref="I31" si="6">SUM(I32:I37)</f>
        <v>32900</v>
      </c>
    </row>
    <row r="32" spans="1:9" ht="22.5" customHeight="1" x14ac:dyDescent="0.25">
      <c r="A32" s="42"/>
      <c r="B32" s="37"/>
      <c r="C32" s="37"/>
      <c r="D32" s="10">
        <v>2019</v>
      </c>
      <c r="E32" s="22">
        <f t="shared" si="1"/>
        <v>0</v>
      </c>
      <c r="F32" s="17">
        <v>0</v>
      </c>
      <c r="G32" s="18">
        <v>0</v>
      </c>
      <c r="H32" s="18">
        <v>0</v>
      </c>
      <c r="I32" s="18">
        <v>0</v>
      </c>
    </row>
    <row r="33" spans="1:9" ht="22.5" customHeight="1" x14ac:dyDescent="0.25">
      <c r="A33" s="42"/>
      <c r="B33" s="37"/>
      <c r="C33" s="37"/>
      <c r="D33" s="10">
        <v>2020</v>
      </c>
      <c r="E33" s="22">
        <f t="shared" si="1"/>
        <v>328700</v>
      </c>
      <c r="F33" s="17">
        <v>233700</v>
      </c>
      <c r="G33" s="19">
        <v>62100</v>
      </c>
      <c r="H33" s="18">
        <v>0</v>
      </c>
      <c r="I33" s="17">
        <v>32900</v>
      </c>
    </row>
    <row r="34" spans="1:9" ht="22.5" customHeight="1" x14ac:dyDescent="0.25">
      <c r="A34" s="42"/>
      <c r="B34" s="37"/>
      <c r="C34" s="37"/>
      <c r="D34" s="10">
        <v>2021</v>
      </c>
      <c r="E34" s="22">
        <f t="shared" si="1"/>
        <v>0</v>
      </c>
      <c r="F34" s="17">
        <v>0</v>
      </c>
      <c r="G34" s="17">
        <v>0</v>
      </c>
      <c r="H34" s="18">
        <v>0</v>
      </c>
      <c r="I34" s="17">
        <v>0</v>
      </c>
    </row>
    <row r="35" spans="1:9" ht="22.5" customHeight="1" x14ac:dyDescent="0.25">
      <c r="A35" s="42"/>
      <c r="B35" s="37"/>
      <c r="C35" s="37"/>
      <c r="D35" s="10">
        <v>2022</v>
      </c>
      <c r="E35" s="22">
        <f t="shared" si="1"/>
        <v>0</v>
      </c>
      <c r="F35" s="17">
        <v>0</v>
      </c>
      <c r="G35" s="17">
        <v>0</v>
      </c>
      <c r="H35" s="18">
        <v>0</v>
      </c>
      <c r="I35" s="17">
        <v>0</v>
      </c>
    </row>
    <row r="36" spans="1:9" ht="22.5" customHeight="1" x14ac:dyDescent="0.25">
      <c r="A36" s="42"/>
      <c r="B36" s="37"/>
      <c r="C36" s="37"/>
      <c r="D36" s="10">
        <v>2023</v>
      </c>
      <c r="E36" s="22">
        <f t="shared" si="1"/>
        <v>0</v>
      </c>
      <c r="F36" s="17">
        <v>0</v>
      </c>
      <c r="G36" s="17">
        <v>0</v>
      </c>
      <c r="H36" s="18">
        <v>0</v>
      </c>
      <c r="I36" s="17">
        <v>0</v>
      </c>
    </row>
    <row r="37" spans="1:9" ht="34.5" customHeight="1" x14ac:dyDescent="0.25">
      <c r="A37" s="42"/>
      <c r="B37" s="37"/>
      <c r="C37" s="37"/>
      <c r="D37" s="10">
        <v>2024</v>
      </c>
      <c r="E37" s="22">
        <f t="shared" si="1"/>
        <v>0</v>
      </c>
      <c r="F37" s="17">
        <v>0</v>
      </c>
      <c r="G37" s="17">
        <v>0</v>
      </c>
      <c r="H37" s="18">
        <v>0</v>
      </c>
      <c r="I37" s="17">
        <v>0</v>
      </c>
    </row>
    <row r="38" spans="1:9" ht="37.5" customHeight="1" x14ac:dyDescent="0.25">
      <c r="A38" s="42" t="s">
        <v>33</v>
      </c>
      <c r="B38" s="37" t="s">
        <v>34</v>
      </c>
      <c r="C38" s="37" t="s">
        <v>32</v>
      </c>
      <c r="D38" s="11" t="s">
        <v>9</v>
      </c>
      <c r="E38" s="23">
        <f t="shared" ref="E38:E44" si="7">F38+G38+I38</f>
        <v>2000000</v>
      </c>
      <c r="F38" s="16">
        <f>SUM(F39:F44)</f>
        <v>0</v>
      </c>
      <c r="G38" s="16">
        <f t="shared" ref="G38:I38" si="8">SUM(G39:G44)</f>
        <v>2000000</v>
      </c>
      <c r="H38" s="16">
        <f t="shared" si="8"/>
        <v>0</v>
      </c>
      <c r="I38" s="16">
        <f t="shared" si="8"/>
        <v>0</v>
      </c>
    </row>
    <row r="39" spans="1:9" ht="34.5" customHeight="1" x14ac:dyDescent="0.25">
      <c r="A39" s="42"/>
      <c r="B39" s="37"/>
      <c r="C39" s="37"/>
      <c r="D39" s="21">
        <v>2019</v>
      </c>
      <c r="E39" s="22">
        <f t="shared" si="7"/>
        <v>0</v>
      </c>
      <c r="F39" s="17">
        <v>0</v>
      </c>
      <c r="G39" s="18">
        <v>0</v>
      </c>
      <c r="H39" s="18">
        <v>0</v>
      </c>
      <c r="I39" s="18">
        <v>0</v>
      </c>
    </row>
    <row r="40" spans="1:9" ht="22.5" customHeight="1" x14ac:dyDescent="0.25">
      <c r="A40" s="42"/>
      <c r="B40" s="37"/>
      <c r="C40" s="37"/>
      <c r="D40" s="21">
        <v>2020</v>
      </c>
      <c r="E40" s="22">
        <f t="shared" si="7"/>
        <v>2000000</v>
      </c>
      <c r="F40" s="17">
        <v>0</v>
      </c>
      <c r="G40" s="19">
        <v>2000000</v>
      </c>
      <c r="H40" s="18">
        <v>0</v>
      </c>
      <c r="I40" s="17">
        <v>0</v>
      </c>
    </row>
    <row r="41" spans="1:9" ht="22.5" customHeight="1" x14ac:dyDescent="0.25">
      <c r="A41" s="42"/>
      <c r="B41" s="37"/>
      <c r="C41" s="37"/>
      <c r="D41" s="21">
        <v>2021</v>
      </c>
      <c r="E41" s="22">
        <f t="shared" si="7"/>
        <v>0</v>
      </c>
      <c r="F41" s="17">
        <v>0</v>
      </c>
      <c r="G41" s="17">
        <v>0</v>
      </c>
      <c r="H41" s="18">
        <v>0</v>
      </c>
      <c r="I41" s="17">
        <v>0</v>
      </c>
    </row>
    <row r="42" spans="1:9" ht="22.5" customHeight="1" x14ac:dyDescent="0.25">
      <c r="A42" s="42"/>
      <c r="B42" s="37"/>
      <c r="C42" s="37"/>
      <c r="D42" s="21">
        <v>2022</v>
      </c>
      <c r="E42" s="22">
        <f t="shared" si="7"/>
        <v>0</v>
      </c>
      <c r="F42" s="17">
        <v>0</v>
      </c>
      <c r="G42" s="17">
        <v>0</v>
      </c>
      <c r="H42" s="18">
        <v>0</v>
      </c>
      <c r="I42" s="17">
        <v>0</v>
      </c>
    </row>
    <row r="43" spans="1:9" ht="22.5" customHeight="1" x14ac:dyDescent="0.25">
      <c r="A43" s="42"/>
      <c r="B43" s="37"/>
      <c r="C43" s="37"/>
      <c r="D43" s="21">
        <v>2023</v>
      </c>
      <c r="E43" s="22">
        <f t="shared" si="7"/>
        <v>0</v>
      </c>
      <c r="F43" s="17">
        <v>0</v>
      </c>
      <c r="G43" s="17">
        <v>0</v>
      </c>
      <c r="H43" s="18">
        <v>0</v>
      </c>
      <c r="I43" s="17">
        <v>0</v>
      </c>
    </row>
    <row r="44" spans="1:9" ht="34.5" customHeight="1" x14ac:dyDescent="0.25">
      <c r="A44" s="42"/>
      <c r="B44" s="37"/>
      <c r="C44" s="37"/>
      <c r="D44" s="21">
        <v>2024</v>
      </c>
      <c r="E44" s="22">
        <f t="shared" si="7"/>
        <v>0</v>
      </c>
      <c r="F44" s="17">
        <v>0</v>
      </c>
      <c r="G44" s="17">
        <v>0</v>
      </c>
      <c r="H44" s="18">
        <v>0</v>
      </c>
      <c r="I44" s="17">
        <v>0</v>
      </c>
    </row>
    <row r="45" spans="1:9" ht="37.5" customHeight="1" x14ac:dyDescent="0.25">
      <c r="A45" s="42" t="s">
        <v>36</v>
      </c>
      <c r="B45" s="37" t="s">
        <v>41</v>
      </c>
      <c r="C45" s="37" t="s">
        <v>37</v>
      </c>
      <c r="D45" s="11" t="s">
        <v>9</v>
      </c>
      <c r="E45" s="23">
        <f t="shared" ref="E45:E51" si="9">F45+G45+I45</f>
        <v>10000000</v>
      </c>
      <c r="F45" s="16">
        <f>SUM(F46:F51)</f>
        <v>10000000</v>
      </c>
      <c r="G45" s="16">
        <f t="shared" ref="G45:I45" si="10">SUM(G46:G51)</f>
        <v>0</v>
      </c>
      <c r="H45" s="16">
        <f t="shared" si="10"/>
        <v>0</v>
      </c>
      <c r="I45" s="16">
        <f t="shared" si="10"/>
        <v>0</v>
      </c>
    </row>
    <row r="46" spans="1:9" ht="34.5" customHeight="1" x14ac:dyDescent="0.25">
      <c r="A46" s="42"/>
      <c r="B46" s="37"/>
      <c r="C46" s="37"/>
      <c r="D46" s="26">
        <v>2019</v>
      </c>
      <c r="E46" s="22">
        <f t="shared" si="9"/>
        <v>0</v>
      </c>
      <c r="F46" s="17">
        <v>0</v>
      </c>
      <c r="G46" s="18">
        <v>0</v>
      </c>
      <c r="H46" s="18">
        <v>0</v>
      </c>
      <c r="I46" s="18">
        <v>0</v>
      </c>
    </row>
    <row r="47" spans="1:9" ht="22.5" customHeight="1" x14ac:dyDescent="0.25">
      <c r="A47" s="42"/>
      <c r="B47" s="37"/>
      <c r="C47" s="37"/>
      <c r="D47" s="26">
        <v>2020</v>
      </c>
      <c r="E47" s="22">
        <f t="shared" si="9"/>
        <v>0</v>
      </c>
      <c r="F47" s="17">
        <v>0</v>
      </c>
      <c r="G47" s="19">
        <v>0</v>
      </c>
      <c r="H47" s="18">
        <v>0</v>
      </c>
      <c r="I47" s="17">
        <v>0</v>
      </c>
    </row>
    <row r="48" spans="1:9" ht="22.5" customHeight="1" x14ac:dyDescent="0.25">
      <c r="A48" s="42"/>
      <c r="B48" s="37"/>
      <c r="C48" s="37"/>
      <c r="D48" s="26">
        <v>2021</v>
      </c>
      <c r="E48" s="22">
        <f t="shared" si="9"/>
        <v>10000000</v>
      </c>
      <c r="F48" s="17">
        <v>10000000</v>
      </c>
      <c r="G48" s="17">
        <v>0</v>
      </c>
      <c r="H48" s="18">
        <v>0</v>
      </c>
      <c r="I48" s="17">
        <v>0</v>
      </c>
    </row>
    <row r="49" spans="1:9" ht="22.5" customHeight="1" x14ac:dyDescent="0.25">
      <c r="A49" s="42"/>
      <c r="B49" s="37"/>
      <c r="C49" s="37"/>
      <c r="D49" s="26">
        <v>2022</v>
      </c>
      <c r="E49" s="22">
        <f t="shared" si="9"/>
        <v>0</v>
      </c>
      <c r="F49" s="17">
        <v>0</v>
      </c>
      <c r="G49" s="17">
        <v>0</v>
      </c>
      <c r="H49" s="18">
        <v>0</v>
      </c>
      <c r="I49" s="17">
        <v>0</v>
      </c>
    </row>
    <row r="50" spans="1:9" ht="22.5" customHeight="1" x14ac:dyDescent="0.25">
      <c r="A50" s="42"/>
      <c r="B50" s="37"/>
      <c r="C50" s="37"/>
      <c r="D50" s="26">
        <v>2023</v>
      </c>
      <c r="E50" s="22">
        <f t="shared" si="9"/>
        <v>0</v>
      </c>
      <c r="F50" s="17">
        <v>0</v>
      </c>
      <c r="G50" s="17">
        <v>0</v>
      </c>
      <c r="H50" s="18">
        <v>0</v>
      </c>
      <c r="I50" s="17">
        <v>0</v>
      </c>
    </row>
    <row r="51" spans="1:9" ht="34.5" customHeight="1" x14ac:dyDescent="0.25">
      <c r="A51" s="42"/>
      <c r="B51" s="37"/>
      <c r="C51" s="37"/>
      <c r="D51" s="26">
        <v>2024</v>
      </c>
      <c r="E51" s="22">
        <f t="shared" si="9"/>
        <v>0</v>
      </c>
      <c r="F51" s="17">
        <v>0</v>
      </c>
      <c r="G51" s="17">
        <v>0</v>
      </c>
      <c r="H51" s="18">
        <v>0</v>
      </c>
      <c r="I51" s="17">
        <v>0</v>
      </c>
    </row>
    <row r="52" spans="1:9" ht="37.5" customHeight="1" x14ac:dyDescent="0.25">
      <c r="A52" s="42" t="s">
        <v>38</v>
      </c>
      <c r="B52" s="43" t="s">
        <v>42</v>
      </c>
      <c r="C52" s="37" t="s">
        <v>39</v>
      </c>
      <c r="D52" s="11" t="s">
        <v>9</v>
      </c>
      <c r="E52" s="23">
        <f t="shared" ref="E52:E58" si="11">F52+G52+I52</f>
        <v>1000000</v>
      </c>
      <c r="F52" s="16">
        <f>SUM(F53:F58)</f>
        <v>1000000</v>
      </c>
      <c r="G52" s="16">
        <f t="shared" ref="G52:I52" si="12">SUM(G53:G58)</f>
        <v>0</v>
      </c>
      <c r="H52" s="16">
        <f t="shared" si="12"/>
        <v>0</v>
      </c>
      <c r="I52" s="16">
        <f t="shared" si="12"/>
        <v>0</v>
      </c>
    </row>
    <row r="53" spans="1:9" ht="34.5" customHeight="1" x14ac:dyDescent="0.25">
      <c r="A53" s="42"/>
      <c r="B53" s="43"/>
      <c r="C53" s="37"/>
      <c r="D53" s="26">
        <v>2019</v>
      </c>
      <c r="E53" s="22">
        <f t="shared" si="11"/>
        <v>0</v>
      </c>
      <c r="F53" s="17">
        <v>0</v>
      </c>
      <c r="G53" s="18">
        <v>0</v>
      </c>
      <c r="H53" s="18">
        <v>0</v>
      </c>
      <c r="I53" s="18">
        <v>0</v>
      </c>
    </row>
    <row r="54" spans="1:9" ht="22.5" customHeight="1" x14ac:dyDescent="0.25">
      <c r="A54" s="42"/>
      <c r="B54" s="43"/>
      <c r="C54" s="37"/>
      <c r="D54" s="26">
        <v>2020</v>
      </c>
      <c r="E54" s="22">
        <f t="shared" si="11"/>
        <v>0</v>
      </c>
      <c r="F54" s="17">
        <v>0</v>
      </c>
      <c r="G54" s="19">
        <v>0</v>
      </c>
      <c r="H54" s="18">
        <v>0</v>
      </c>
      <c r="I54" s="17">
        <v>0</v>
      </c>
    </row>
    <row r="55" spans="1:9" ht="22.5" customHeight="1" x14ac:dyDescent="0.25">
      <c r="A55" s="42"/>
      <c r="B55" s="43"/>
      <c r="C55" s="37"/>
      <c r="D55" s="26">
        <v>2021</v>
      </c>
      <c r="E55" s="22">
        <f t="shared" si="11"/>
        <v>1000000</v>
      </c>
      <c r="F55" s="17">
        <v>1000000</v>
      </c>
      <c r="G55" s="17">
        <v>0</v>
      </c>
      <c r="H55" s="18">
        <v>0</v>
      </c>
      <c r="I55" s="17">
        <v>0</v>
      </c>
    </row>
    <row r="56" spans="1:9" ht="22.5" customHeight="1" x14ac:dyDescent="0.25">
      <c r="A56" s="42"/>
      <c r="B56" s="43"/>
      <c r="C56" s="37"/>
      <c r="D56" s="26">
        <v>2022</v>
      </c>
      <c r="E56" s="22">
        <f t="shared" si="11"/>
        <v>0</v>
      </c>
      <c r="F56" s="17">
        <v>0</v>
      </c>
      <c r="G56" s="17">
        <v>0</v>
      </c>
      <c r="H56" s="18">
        <v>0</v>
      </c>
      <c r="I56" s="17">
        <v>0</v>
      </c>
    </row>
    <row r="57" spans="1:9" ht="22.5" customHeight="1" x14ac:dyDescent="0.25">
      <c r="A57" s="42"/>
      <c r="B57" s="43"/>
      <c r="C57" s="37"/>
      <c r="D57" s="26">
        <v>2023</v>
      </c>
      <c r="E57" s="22">
        <f t="shared" si="11"/>
        <v>0</v>
      </c>
      <c r="F57" s="17">
        <v>0</v>
      </c>
      <c r="G57" s="17">
        <v>0</v>
      </c>
      <c r="H57" s="18">
        <v>0</v>
      </c>
      <c r="I57" s="17">
        <v>0</v>
      </c>
    </row>
    <row r="58" spans="1:9" ht="34.5" customHeight="1" x14ac:dyDescent="0.25">
      <c r="A58" s="42"/>
      <c r="B58" s="43"/>
      <c r="C58" s="37"/>
      <c r="D58" s="26">
        <v>2024</v>
      </c>
      <c r="E58" s="22">
        <f t="shared" si="11"/>
        <v>0</v>
      </c>
      <c r="F58" s="17">
        <v>0</v>
      </c>
      <c r="G58" s="17">
        <v>0</v>
      </c>
      <c r="H58" s="18">
        <v>0</v>
      </c>
      <c r="I58" s="17">
        <v>0</v>
      </c>
    </row>
    <row r="59" spans="1:9" x14ac:dyDescent="0.25">
      <c r="A59" s="44" t="s">
        <v>10</v>
      </c>
      <c r="B59" s="44"/>
      <c r="C59" s="44"/>
      <c r="D59" s="11" t="s">
        <v>9</v>
      </c>
      <c r="E59" s="23">
        <f>F59+G59+I59</f>
        <v>50245830.613200001</v>
      </c>
      <c r="F59" s="16">
        <f>SUM(F60:F65)</f>
        <v>12278773.35</v>
      </c>
      <c r="G59" s="16">
        <f t="shared" ref="G59:I59" si="13">SUM(G60:G65)</f>
        <v>33226801.73</v>
      </c>
      <c r="H59" s="16">
        <f t="shared" ref="H59" si="14">SUM(H60:H65)</f>
        <v>0</v>
      </c>
      <c r="I59" s="16">
        <f t="shared" si="13"/>
        <v>4740255.5332000004</v>
      </c>
    </row>
    <row r="60" spans="1:9" x14ac:dyDescent="0.25">
      <c r="A60" s="44"/>
      <c r="B60" s="44"/>
      <c r="C60" s="44"/>
      <c r="D60" s="10">
        <v>2019</v>
      </c>
      <c r="E60" s="22">
        <f>F60+G60+I60</f>
        <v>16373661</v>
      </c>
      <c r="F60" s="17">
        <f>F11+F18+F25+F32+F39+F46+F53</f>
        <v>7201.23</v>
      </c>
      <c r="G60" s="17">
        <f t="shared" ref="G60:I60" si="15">G11+G18+G25+G32+G39+G46+G53</f>
        <v>14137923.77</v>
      </c>
      <c r="H60" s="17">
        <f t="shared" ref="H60" si="16">H11+H18+H25+H32+H39+H46+H53</f>
        <v>0</v>
      </c>
      <c r="I60" s="17">
        <f t="shared" si="15"/>
        <v>2228536</v>
      </c>
    </row>
    <row r="61" spans="1:9" x14ac:dyDescent="0.25">
      <c r="A61" s="44"/>
      <c r="B61" s="44"/>
      <c r="C61" s="44"/>
      <c r="D61" s="10">
        <v>2020</v>
      </c>
      <c r="E61" s="22">
        <f t="shared" ref="E61:E65" si="17">F61+G61+I61</f>
        <v>21446737.82</v>
      </c>
      <c r="F61" s="17">
        <f>F12+F19+F26+F33+F40</f>
        <v>233700</v>
      </c>
      <c r="G61" s="17">
        <f>G12+G19+G26+G33+G40</f>
        <v>18736100</v>
      </c>
      <c r="H61" s="17">
        <f>H12+H19+H26+H33+H40</f>
        <v>0</v>
      </c>
      <c r="I61" s="17">
        <f>I12+I19+I26+I33+I40</f>
        <v>2476937.8199999998</v>
      </c>
    </row>
    <row r="62" spans="1:9" x14ac:dyDescent="0.25">
      <c r="A62" s="44"/>
      <c r="B62" s="44"/>
      <c r="C62" s="44"/>
      <c r="D62" s="14">
        <v>2021</v>
      </c>
      <c r="E62" s="22">
        <f t="shared" si="17"/>
        <v>11380572.979999999</v>
      </c>
      <c r="F62" s="17">
        <f>F13+F20+F27+F34+F41+F48+F55</f>
        <v>11270851.109999999</v>
      </c>
      <c r="G62" s="17">
        <f t="shared" ref="G62:I62" si="18">G13+G20+G27+G34+G41+G48+G55</f>
        <v>97099</v>
      </c>
      <c r="H62" s="17">
        <f t="shared" ref="H62" si="19">H13+H20+H27+H34+H41+H48+H55</f>
        <v>0</v>
      </c>
      <c r="I62" s="17">
        <f t="shared" si="18"/>
        <v>12622.87</v>
      </c>
    </row>
    <row r="63" spans="1:9" x14ac:dyDescent="0.25">
      <c r="A63" s="44"/>
      <c r="B63" s="44"/>
      <c r="C63" s="44"/>
      <c r="D63" s="14">
        <v>2022</v>
      </c>
      <c r="E63" s="22">
        <f t="shared" si="17"/>
        <v>351979.41159999999</v>
      </c>
      <c r="F63" s="17">
        <f t="shared" ref="F63:I65" si="20">F14+F21+F28+F35+F42</f>
        <v>255673.67</v>
      </c>
      <c r="G63" s="17">
        <f t="shared" si="20"/>
        <v>85226.32</v>
      </c>
      <c r="H63" s="17">
        <f t="shared" ref="H63" si="21">H14+H21+H28+H35+H42</f>
        <v>0</v>
      </c>
      <c r="I63" s="17">
        <f t="shared" si="20"/>
        <v>11079.421600000001</v>
      </c>
    </row>
    <row r="64" spans="1:9" x14ac:dyDescent="0.25">
      <c r="A64" s="44"/>
      <c r="B64" s="44"/>
      <c r="C64" s="44"/>
      <c r="D64" s="10">
        <v>2023</v>
      </c>
      <c r="E64" s="22">
        <f t="shared" si="17"/>
        <v>351979.41159999999</v>
      </c>
      <c r="F64" s="17">
        <f t="shared" si="20"/>
        <v>255673.67</v>
      </c>
      <c r="G64" s="17">
        <f t="shared" si="20"/>
        <v>85226.32</v>
      </c>
      <c r="H64" s="17">
        <f t="shared" ref="H64" si="22">H15+H22+H29+H36+H43</f>
        <v>0</v>
      </c>
      <c r="I64" s="17">
        <f t="shared" si="20"/>
        <v>11079.421600000001</v>
      </c>
    </row>
    <row r="65" spans="1:9" x14ac:dyDescent="0.25">
      <c r="A65" s="44"/>
      <c r="B65" s="44"/>
      <c r="C65" s="44"/>
      <c r="D65" s="10">
        <v>2024</v>
      </c>
      <c r="E65" s="22">
        <f t="shared" si="17"/>
        <v>340899.99</v>
      </c>
      <c r="F65" s="17">
        <f t="shared" si="20"/>
        <v>255673.67</v>
      </c>
      <c r="G65" s="17">
        <f t="shared" si="20"/>
        <v>85226.32</v>
      </c>
      <c r="H65" s="17">
        <f t="shared" ref="H65" si="23">H16+H23+H30+H37+H44</f>
        <v>0</v>
      </c>
      <c r="I65" s="17">
        <f t="shared" si="20"/>
        <v>0</v>
      </c>
    </row>
    <row r="66" spans="1:9" ht="25.5" customHeight="1" x14ac:dyDescent="0.25">
      <c r="A66" s="15">
        <v>2</v>
      </c>
      <c r="B66" s="45" t="s">
        <v>13</v>
      </c>
      <c r="C66" s="45"/>
      <c r="D66" s="45"/>
      <c r="E66" s="45"/>
      <c r="F66" s="45"/>
      <c r="G66" s="45"/>
      <c r="H66" s="45"/>
      <c r="I66" s="45"/>
    </row>
    <row r="67" spans="1:9" ht="36" customHeight="1" x14ac:dyDescent="0.25">
      <c r="A67" s="39" t="s">
        <v>29</v>
      </c>
      <c r="B67" s="47" t="s">
        <v>18</v>
      </c>
      <c r="C67" s="37" t="s">
        <v>16</v>
      </c>
      <c r="D67" s="11" t="s">
        <v>9</v>
      </c>
      <c r="E67" s="23">
        <f>F67+G67+I67</f>
        <v>379305.64</v>
      </c>
      <c r="F67" s="16">
        <f>SUM(F68:F73)</f>
        <v>0</v>
      </c>
      <c r="G67" s="16">
        <f t="shared" ref="G67:I67" si="24">SUM(G68:G73)</f>
        <v>309946.19</v>
      </c>
      <c r="H67" s="16">
        <f t="shared" si="24"/>
        <v>0</v>
      </c>
      <c r="I67" s="16">
        <f t="shared" si="24"/>
        <v>69359.45</v>
      </c>
    </row>
    <row r="68" spans="1:9" ht="36" customHeight="1" x14ac:dyDescent="0.25">
      <c r="A68" s="40"/>
      <c r="B68" s="48"/>
      <c r="C68" s="37"/>
      <c r="D68" s="10">
        <v>2019</v>
      </c>
      <c r="E68" s="22">
        <f t="shared" ref="E68:E108" si="25">F68+G68+I68</f>
        <v>379305.64</v>
      </c>
      <c r="F68" s="17">
        <v>0</v>
      </c>
      <c r="G68" s="18">
        <v>309946.19</v>
      </c>
      <c r="H68" s="18">
        <v>0</v>
      </c>
      <c r="I68" s="18">
        <v>69359.45</v>
      </c>
    </row>
    <row r="69" spans="1:9" ht="36" customHeight="1" x14ac:dyDescent="0.25">
      <c r="A69" s="40"/>
      <c r="B69" s="48"/>
      <c r="C69" s="37"/>
      <c r="D69" s="10">
        <v>2020</v>
      </c>
      <c r="E69" s="22">
        <f t="shared" si="25"/>
        <v>0</v>
      </c>
      <c r="F69" s="17">
        <v>0</v>
      </c>
      <c r="G69" s="17">
        <v>0</v>
      </c>
      <c r="H69" s="18">
        <v>0</v>
      </c>
      <c r="I69" s="17">
        <v>0</v>
      </c>
    </row>
    <row r="70" spans="1:9" ht="36" customHeight="1" x14ac:dyDescent="0.25">
      <c r="A70" s="40"/>
      <c r="B70" s="48"/>
      <c r="C70" s="37"/>
      <c r="D70" s="10">
        <v>2021</v>
      </c>
      <c r="E70" s="22">
        <f t="shared" si="25"/>
        <v>0</v>
      </c>
      <c r="F70" s="17">
        <v>0</v>
      </c>
      <c r="G70" s="17">
        <v>0</v>
      </c>
      <c r="H70" s="18">
        <v>0</v>
      </c>
      <c r="I70" s="17">
        <v>0</v>
      </c>
    </row>
    <row r="71" spans="1:9" ht="36" customHeight="1" x14ac:dyDescent="0.25">
      <c r="A71" s="40"/>
      <c r="B71" s="48"/>
      <c r="C71" s="37"/>
      <c r="D71" s="10">
        <v>2022</v>
      </c>
      <c r="E71" s="22">
        <f t="shared" si="25"/>
        <v>0</v>
      </c>
      <c r="F71" s="17">
        <v>0</v>
      </c>
      <c r="G71" s="17">
        <v>0</v>
      </c>
      <c r="H71" s="18">
        <v>0</v>
      </c>
      <c r="I71" s="17">
        <v>0</v>
      </c>
    </row>
    <row r="72" spans="1:9" ht="36" customHeight="1" x14ac:dyDescent="0.25">
      <c r="A72" s="40"/>
      <c r="B72" s="48"/>
      <c r="C72" s="37"/>
      <c r="D72" s="10">
        <v>2023</v>
      </c>
      <c r="E72" s="22">
        <f t="shared" si="25"/>
        <v>0</v>
      </c>
      <c r="F72" s="17">
        <v>0</v>
      </c>
      <c r="G72" s="17">
        <v>0</v>
      </c>
      <c r="H72" s="18">
        <v>0</v>
      </c>
      <c r="I72" s="17">
        <v>0</v>
      </c>
    </row>
    <row r="73" spans="1:9" ht="36" customHeight="1" x14ac:dyDescent="0.25">
      <c r="A73" s="40"/>
      <c r="B73" s="48"/>
      <c r="C73" s="37"/>
      <c r="D73" s="10">
        <v>2024</v>
      </c>
      <c r="E73" s="22">
        <f t="shared" si="25"/>
        <v>0</v>
      </c>
      <c r="F73" s="17">
        <v>0</v>
      </c>
      <c r="G73" s="17">
        <v>0</v>
      </c>
      <c r="H73" s="18">
        <v>0</v>
      </c>
      <c r="I73" s="17">
        <v>0</v>
      </c>
    </row>
    <row r="74" spans="1:9" ht="27" customHeight="1" x14ac:dyDescent="0.25">
      <c r="A74" s="40"/>
      <c r="B74" s="48"/>
      <c r="C74" s="37" t="s">
        <v>17</v>
      </c>
      <c r="D74" s="11" t="s">
        <v>9</v>
      </c>
      <c r="E74" s="23">
        <f t="shared" si="25"/>
        <v>1250000</v>
      </c>
      <c r="F74" s="16">
        <f>SUM(F75:F80)</f>
        <v>0</v>
      </c>
      <c r="G74" s="16">
        <f t="shared" ref="G74:I74" si="26">SUM(G75:G80)</f>
        <v>1087499.96</v>
      </c>
      <c r="H74" s="16">
        <f t="shared" si="26"/>
        <v>0</v>
      </c>
      <c r="I74" s="16">
        <f t="shared" si="26"/>
        <v>162500.04</v>
      </c>
    </row>
    <row r="75" spans="1:9" ht="27" customHeight="1" x14ac:dyDescent="0.25">
      <c r="A75" s="40"/>
      <c r="B75" s="48"/>
      <c r="C75" s="37"/>
      <c r="D75" s="10">
        <v>2019</v>
      </c>
      <c r="E75" s="22">
        <f t="shared" si="25"/>
        <v>1250000</v>
      </c>
      <c r="F75" s="17">
        <v>0</v>
      </c>
      <c r="G75" s="18">
        <v>1087499.96</v>
      </c>
      <c r="H75" s="18">
        <v>0</v>
      </c>
      <c r="I75" s="18">
        <f>162500.04</f>
        <v>162500.04</v>
      </c>
    </row>
    <row r="76" spans="1:9" ht="27" customHeight="1" x14ac:dyDescent="0.25">
      <c r="A76" s="40"/>
      <c r="B76" s="48"/>
      <c r="C76" s="37"/>
      <c r="D76" s="10">
        <v>2020</v>
      </c>
      <c r="E76" s="22">
        <f t="shared" si="25"/>
        <v>0</v>
      </c>
      <c r="F76" s="17">
        <v>0</v>
      </c>
      <c r="G76" s="17">
        <v>0</v>
      </c>
      <c r="H76" s="18">
        <v>0</v>
      </c>
      <c r="I76" s="17">
        <v>0</v>
      </c>
    </row>
    <row r="77" spans="1:9" ht="27" customHeight="1" x14ac:dyDescent="0.25">
      <c r="A77" s="40"/>
      <c r="B77" s="48"/>
      <c r="C77" s="37"/>
      <c r="D77" s="10">
        <v>2021</v>
      </c>
      <c r="E77" s="22">
        <f t="shared" ref="E77:E78" si="27">F77+G77+I77</f>
        <v>0</v>
      </c>
      <c r="F77" s="17">
        <v>0</v>
      </c>
      <c r="G77" s="17">
        <v>0</v>
      </c>
      <c r="H77" s="18">
        <v>0</v>
      </c>
      <c r="I77" s="17">
        <v>0</v>
      </c>
    </row>
    <row r="78" spans="1:9" ht="27" customHeight="1" x14ac:dyDescent="0.25">
      <c r="A78" s="40"/>
      <c r="B78" s="48"/>
      <c r="C78" s="37"/>
      <c r="D78" s="10">
        <v>2022</v>
      </c>
      <c r="E78" s="22">
        <f t="shared" si="27"/>
        <v>0</v>
      </c>
      <c r="F78" s="17">
        <v>0</v>
      </c>
      <c r="G78" s="17">
        <v>0</v>
      </c>
      <c r="H78" s="18">
        <v>0</v>
      </c>
      <c r="I78" s="17">
        <v>0</v>
      </c>
    </row>
    <row r="79" spans="1:9" ht="27" customHeight="1" x14ac:dyDescent="0.25">
      <c r="A79" s="40"/>
      <c r="B79" s="48"/>
      <c r="C79" s="37"/>
      <c r="D79" s="10">
        <v>2023</v>
      </c>
      <c r="E79" s="22">
        <f t="shared" si="25"/>
        <v>0</v>
      </c>
      <c r="F79" s="17">
        <v>0</v>
      </c>
      <c r="G79" s="17">
        <v>0</v>
      </c>
      <c r="H79" s="18">
        <v>0</v>
      </c>
      <c r="I79" s="17">
        <v>0</v>
      </c>
    </row>
    <row r="80" spans="1:9" ht="27" customHeight="1" x14ac:dyDescent="0.25">
      <c r="A80" s="40"/>
      <c r="B80" s="48"/>
      <c r="C80" s="37"/>
      <c r="D80" s="10">
        <v>2024</v>
      </c>
      <c r="E80" s="22">
        <f t="shared" si="25"/>
        <v>0</v>
      </c>
      <c r="F80" s="17">
        <v>0</v>
      </c>
      <c r="G80" s="17">
        <v>0</v>
      </c>
      <c r="H80" s="18">
        <v>0</v>
      </c>
      <c r="I80" s="17">
        <v>0</v>
      </c>
    </row>
    <row r="81" spans="1:9" ht="27" customHeight="1" x14ac:dyDescent="0.25">
      <c r="A81" s="40"/>
      <c r="B81" s="48"/>
      <c r="C81" s="37" t="s">
        <v>43</v>
      </c>
      <c r="D81" s="11" t="s">
        <v>9</v>
      </c>
      <c r="E81" s="23">
        <f t="shared" ref="E81:E87" si="28">F81+G81+I81</f>
        <v>943534.69</v>
      </c>
      <c r="F81" s="16">
        <f>SUM(F82:F87)</f>
        <v>0</v>
      </c>
      <c r="G81" s="16">
        <f t="shared" ref="G81:I81" si="29">SUM(G82:G87)</f>
        <v>849181.22</v>
      </c>
      <c r="H81" s="16">
        <f t="shared" si="29"/>
        <v>0</v>
      </c>
      <c r="I81" s="16">
        <f t="shared" si="29"/>
        <v>94353.47</v>
      </c>
    </row>
    <row r="82" spans="1:9" ht="27" customHeight="1" x14ac:dyDescent="0.25">
      <c r="A82" s="40"/>
      <c r="B82" s="48"/>
      <c r="C82" s="37"/>
      <c r="D82" s="26">
        <v>2019</v>
      </c>
      <c r="E82" s="22">
        <f t="shared" si="28"/>
        <v>0</v>
      </c>
      <c r="F82" s="17">
        <v>0</v>
      </c>
      <c r="G82" s="18">
        <v>0</v>
      </c>
      <c r="H82" s="18">
        <v>0</v>
      </c>
      <c r="I82" s="18">
        <v>0</v>
      </c>
    </row>
    <row r="83" spans="1:9" ht="27" customHeight="1" x14ac:dyDescent="0.25">
      <c r="A83" s="40"/>
      <c r="B83" s="48"/>
      <c r="C83" s="37"/>
      <c r="D83" s="26">
        <v>2020</v>
      </c>
      <c r="E83" s="22">
        <f t="shared" si="28"/>
        <v>0</v>
      </c>
      <c r="F83" s="17">
        <v>0</v>
      </c>
      <c r="G83" s="17">
        <v>0</v>
      </c>
      <c r="H83" s="18">
        <v>0</v>
      </c>
      <c r="I83" s="17">
        <v>0</v>
      </c>
    </row>
    <row r="84" spans="1:9" ht="27" customHeight="1" x14ac:dyDescent="0.25">
      <c r="A84" s="40"/>
      <c r="B84" s="48"/>
      <c r="C84" s="37"/>
      <c r="D84" s="26">
        <v>2021</v>
      </c>
      <c r="E84" s="22">
        <f>F84+G84+I84</f>
        <v>943534.69</v>
      </c>
      <c r="F84" s="17">
        <v>0</v>
      </c>
      <c r="G84" s="17">
        <v>849181.22</v>
      </c>
      <c r="H84" s="18">
        <v>0</v>
      </c>
      <c r="I84" s="17">
        <v>94353.47</v>
      </c>
    </row>
    <row r="85" spans="1:9" ht="27" customHeight="1" x14ac:dyDescent="0.25">
      <c r="A85" s="40"/>
      <c r="B85" s="48"/>
      <c r="C85" s="37"/>
      <c r="D85" s="26">
        <v>2022</v>
      </c>
      <c r="E85" s="22">
        <f t="shared" si="28"/>
        <v>0</v>
      </c>
      <c r="F85" s="17">
        <v>0</v>
      </c>
      <c r="G85" s="17">
        <v>0</v>
      </c>
      <c r="H85" s="18">
        <v>0</v>
      </c>
      <c r="I85" s="17">
        <v>0</v>
      </c>
    </row>
    <row r="86" spans="1:9" ht="27" customHeight="1" x14ac:dyDescent="0.25">
      <c r="A86" s="40"/>
      <c r="B86" s="48"/>
      <c r="C86" s="37"/>
      <c r="D86" s="26">
        <v>2023</v>
      </c>
      <c r="E86" s="22">
        <f t="shared" si="28"/>
        <v>0</v>
      </c>
      <c r="F86" s="17">
        <v>0</v>
      </c>
      <c r="G86" s="17">
        <v>0</v>
      </c>
      <c r="H86" s="18">
        <v>0</v>
      </c>
      <c r="I86" s="17">
        <v>0</v>
      </c>
    </row>
    <row r="87" spans="1:9" ht="27" customHeight="1" x14ac:dyDescent="0.25">
      <c r="A87" s="41"/>
      <c r="B87" s="49"/>
      <c r="C87" s="37"/>
      <c r="D87" s="26">
        <v>2024</v>
      </c>
      <c r="E87" s="22">
        <f t="shared" si="28"/>
        <v>0</v>
      </c>
      <c r="F87" s="17">
        <v>0</v>
      </c>
      <c r="G87" s="17">
        <v>0</v>
      </c>
      <c r="H87" s="18">
        <v>0</v>
      </c>
      <c r="I87" s="17">
        <v>0</v>
      </c>
    </row>
    <row r="88" spans="1:9" x14ac:dyDescent="0.25">
      <c r="A88" s="46" t="s">
        <v>10</v>
      </c>
      <c r="B88" s="46"/>
      <c r="C88" s="46"/>
      <c r="D88" s="11" t="s">
        <v>9</v>
      </c>
      <c r="E88" s="23">
        <f t="shared" si="25"/>
        <v>2572840.33</v>
      </c>
      <c r="F88" s="16">
        <f>F68+F75</f>
        <v>0</v>
      </c>
      <c r="G88" s="16">
        <f t="shared" ref="G88:I88" si="30">SUM(G89:G94)</f>
        <v>2246627.37</v>
      </c>
      <c r="H88" s="16">
        <f t="shared" si="30"/>
        <v>0</v>
      </c>
      <c r="I88" s="16">
        <f t="shared" si="30"/>
        <v>326212.95999999996</v>
      </c>
    </row>
    <row r="89" spans="1:9" x14ac:dyDescent="0.25">
      <c r="A89" s="46"/>
      <c r="B89" s="46"/>
      <c r="C89" s="46"/>
      <c r="D89" s="10">
        <v>2019</v>
      </c>
      <c r="E89" s="22">
        <f t="shared" si="25"/>
        <v>1629305.64</v>
      </c>
      <c r="F89" s="17">
        <f>F68+F75</f>
        <v>0</v>
      </c>
      <c r="G89" s="17">
        <f t="shared" ref="G89:I89" si="31">G68+G75</f>
        <v>1397446.15</v>
      </c>
      <c r="H89" s="17">
        <v>0</v>
      </c>
      <c r="I89" s="17">
        <f t="shared" si="31"/>
        <v>231859.49</v>
      </c>
    </row>
    <row r="90" spans="1:9" x14ac:dyDescent="0.25">
      <c r="A90" s="46"/>
      <c r="B90" s="46"/>
      <c r="C90" s="46"/>
      <c r="D90" s="10">
        <v>2020</v>
      </c>
      <c r="E90" s="22">
        <f t="shared" si="25"/>
        <v>0</v>
      </c>
      <c r="F90" s="17">
        <f>F69+F76</f>
        <v>0</v>
      </c>
      <c r="G90" s="17">
        <f>G69+G76</f>
        <v>0</v>
      </c>
      <c r="H90" s="17">
        <v>0</v>
      </c>
      <c r="I90" s="17">
        <f>I69+I76</f>
        <v>0</v>
      </c>
    </row>
    <row r="91" spans="1:9" x14ac:dyDescent="0.25">
      <c r="A91" s="46"/>
      <c r="B91" s="46"/>
      <c r="C91" s="46"/>
      <c r="D91" s="10">
        <v>2021</v>
      </c>
      <c r="E91" s="22">
        <f t="shared" si="25"/>
        <v>943534.69</v>
      </c>
      <c r="F91" s="17">
        <f>F70+F84</f>
        <v>0</v>
      </c>
      <c r="G91" s="17">
        <f>G70+G84+G77</f>
        <v>849181.22</v>
      </c>
      <c r="H91" s="17">
        <v>0</v>
      </c>
      <c r="I91" s="17">
        <f>I70+I84</f>
        <v>94353.47</v>
      </c>
    </row>
    <row r="92" spans="1:9" x14ac:dyDescent="0.25">
      <c r="A92" s="46"/>
      <c r="B92" s="46"/>
      <c r="C92" s="46"/>
      <c r="D92" s="10">
        <v>2022</v>
      </c>
      <c r="E92" s="22">
        <f t="shared" si="25"/>
        <v>0</v>
      </c>
      <c r="F92" s="17">
        <f t="shared" ref="F92:I93" si="32">F71+F78</f>
        <v>0</v>
      </c>
      <c r="G92" s="17">
        <f t="shared" si="32"/>
        <v>0</v>
      </c>
      <c r="H92" s="17">
        <v>0</v>
      </c>
      <c r="I92" s="17">
        <f t="shared" si="32"/>
        <v>0</v>
      </c>
    </row>
    <row r="93" spans="1:9" x14ac:dyDescent="0.25">
      <c r="A93" s="46"/>
      <c r="B93" s="46"/>
      <c r="C93" s="46"/>
      <c r="D93" s="10">
        <v>2023</v>
      </c>
      <c r="E93" s="22">
        <f t="shared" si="25"/>
        <v>0</v>
      </c>
      <c r="F93" s="17">
        <f t="shared" si="32"/>
        <v>0</v>
      </c>
      <c r="G93" s="17">
        <f t="shared" si="32"/>
        <v>0</v>
      </c>
      <c r="H93" s="17">
        <v>0</v>
      </c>
      <c r="I93" s="17">
        <f t="shared" si="32"/>
        <v>0</v>
      </c>
    </row>
    <row r="94" spans="1:9" x14ac:dyDescent="0.25">
      <c r="A94" s="46"/>
      <c r="B94" s="46"/>
      <c r="C94" s="46"/>
      <c r="D94" s="10">
        <v>2024</v>
      </c>
      <c r="E94" s="22">
        <f t="shared" si="25"/>
        <v>0</v>
      </c>
      <c r="F94" s="17">
        <f>F73+F80</f>
        <v>0</v>
      </c>
      <c r="G94" s="17">
        <f>G73+G80</f>
        <v>0</v>
      </c>
      <c r="H94" s="17">
        <v>0</v>
      </c>
      <c r="I94" s="17">
        <v>0</v>
      </c>
    </row>
    <row r="95" spans="1:9" x14ac:dyDescent="0.25">
      <c r="A95" s="38" t="s">
        <v>14</v>
      </c>
      <c r="B95" s="38"/>
      <c r="C95" s="38"/>
      <c r="D95" s="11" t="s">
        <v>9</v>
      </c>
      <c r="E95" s="23">
        <f t="shared" si="25"/>
        <v>52818670.943200007</v>
      </c>
      <c r="F95" s="16">
        <f>F96+F97+F98+F99+F100+F101</f>
        <v>12278773.35</v>
      </c>
      <c r="G95" s="16">
        <f t="shared" ref="G95:I95" si="33">G96+G97+G98+G99+G100+G101</f>
        <v>35473429.100000001</v>
      </c>
      <c r="H95" s="16">
        <f t="shared" si="33"/>
        <v>0</v>
      </c>
      <c r="I95" s="16">
        <f t="shared" si="33"/>
        <v>5066468.4932000004</v>
      </c>
    </row>
    <row r="96" spans="1:9" x14ac:dyDescent="0.25">
      <c r="A96" s="38"/>
      <c r="B96" s="38"/>
      <c r="C96" s="38"/>
      <c r="D96" s="13">
        <v>2019</v>
      </c>
      <c r="E96" s="22">
        <f t="shared" si="25"/>
        <v>18002966.640000001</v>
      </c>
      <c r="F96" s="17">
        <f t="shared" ref="F96:F101" si="34">F60+F89</f>
        <v>7201.23</v>
      </c>
      <c r="G96" s="17">
        <f t="shared" ref="G96:I96" si="35">G60+G89</f>
        <v>15535369.92</v>
      </c>
      <c r="H96" s="17">
        <v>0</v>
      </c>
      <c r="I96" s="17">
        <f t="shared" si="35"/>
        <v>2460395.4900000002</v>
      </c>
    </row>
    <row r="97" spans="1:9" x14ac:dyDescent="0.25">
      <c r="A97" s="38"/>
      <c r="B97" s="38"/>
      <c r="C97" s="38"/>
      <c r="D97" s="13">
        <v>2020</v>
      </c>
      <c r="E97" s="22">
        <f t="shared" si="25"/>
        <v>21446737.82</v>
      </c>
      <c r="F97" s="17">
        <f t="shared" si="34"/>
        <v>233700</v>
      </c>
      <c r="G97" s="17">
        <f t="shared" ref="G97:I101" si="36">G61+G90</f>
        <v>18736100</v>
      </c>
      <c r="H97" s="17">
        <v>0</v>
      </c>
      <c r="I97" s="17">
        <f t="shared" si="36"/>
        <v>2476937.8199999998</v>
      </c>
    </row>
    <row r="98" spans="1:9" x14ac:dyDescent="0.25">
      <c r="A98" s="38"/>
      <c r="B98" s="38"/>
      <c r="C98" s="38"/>
      <c r="D98" s="13">
        <v>2021</v>
      </c>
      <c r="E98" s="22">
        <f t="shared" si="25"/>
        <v>12324107.67</v>
      </c>
      <c r="F98" s="17">
        <f t="shared" si="34"/>
        <v>11270851.109999999</v>
      </c>
      <c r="G98" s="17">
        <f t="shared" si="36"/>
        <v>946280.22</v>
      </c>
      <c r="H98" s="17">
        <v>0</v>
      </c>
      <c r="I98" s="17">
        <f t="shared" si="36"/>
        <v>106976.34</v>
      </c>
    </row>
    <row r="99" spans="1:9" x14ac:dyDescent="0.25">
      <c r="A99" s="38"/>
      <c r="B99" s="38"/>
      <c r="C99" s="38"/>
      <c r="D99" s="13">
        <v>2022</v>
      </c>
      <c r="E99" s="22">
        <f t="shared" si="25"/>
        <v>351979.41159999999</v>
      </c>
      <c r="F99" s="17">
        <f t="shared" si="34"/>
        <v>255673.67</v>
      </c>
      <c r="G99" s="17">
        <f t="shared" si="36"/>
        <v>85226.32</v>
      </c>
      <c r="H99" s="17">
        <v>0</v>
      </c>
      <c r="I99" s="17">
        <f t="shared" si="36"/>
        <v>11079.421600000001</v>
      </c>
    </row>
    <row r="100" spans="1:9" x14ac:dyDescent="0.25">
      <c r="A100" s="38"/>
      <c r="B100" s="38"/>
      <c r="C100" s="38"/>
      <c r="D100" s="13">
        <v>2023</v>
      </c>
      <c r="E100" s="22">
        <f t="shared" si="25"/>
        <v>351979.41159999999</v>
      </c>
      <c r="F100" s="17">
        <f t="shared" si="34"/>
        <v>255673.67</v>
      </c>
      <c r="G100" s="17">
        <f t="shared" si="36"/>
        <v>85226.32</v>
      </c>
      <c r="H100" s="17">
        <v>0</v>
      </c>
      <c r="I100" s="17">
        <f t="shared" si="36"/>
        <v>11079.421600000001</v>
      </c>
    </row>
    <row r="101" spans="1:9" x14ac:dyDescent="0.25">
      <c r="A101" s="38"/>
      <c r="B101" s="38"/>
      <c r="C101" s="38"/>
      <c r="D101" s="13">
        <v>2024</v>
      </c>
      <c r="E101" s="22">
        <f t="shared" si="25"/>
        <v>340899.99</v>
      </c>
      <c r="F101" s="17">
        <f t="shared" si="34"/>
        <v>255673.67</v>
      </c>
      <c r="G101" s="17">
        <f t="shared" si="36"/>
        <v>85226.32</v>
      </c>
      <c r="H101" s="17">
        <v>0</v>
      </c>
      <c r="I101" s="17">
        <f t="shared" si="36"/>
        <v>0</v>
      </c>
    </row>
    <row r="102" spans="1:9" x14ac:dyDescent="0.25">
      <c r="A102" s="37" t="s">
        <v>4</v>
      </c>
      <c r="B102" s="37"/>
      <c r="C102" s="37"/>
      <c r="D102" s="11" t="s">
        <v>9</v>
      </c>
      <c r="E102" s="23">
        <f t="shared" si="25"/>
        <v>52818670.943200007</v>
      </c>
      <c r="F102" s="16">
        <f>SUM(F103:F108)</f>
        <v>12278773.35</v>
      </c>
      <c r="G102" s="24">
        <f t="shared" ref="G102:I102" si="37">SUM(G103:G108)</f>
        <v>35473429.100000001</v>
      </c>
      <c r="H102" s="24">
        <f t="shared" si="37"/>
        <v>0</v>
      </c>
      <c r="I102" s="16">
        <f t="shared" si="37"/>
        <v>5066468.4932000004</v>
      </c>
    </row>
    <row r="103" spans="1:9" x14ac:dyDescent="0.25">
      <c r="A103" s="37"/>
      <c r="B103" s="37"/>
      <c r="C103" s="37"/>
      <c r="D103" s="13">
        <v>2019</v>
      </c>
      <c r="E103" s="22">
        <f t="shared" si="25"/>
        <v>18002966.640000001</v>
      </c>
      <c r="F103" s="17">
        <f>F96</f>
        <v>7201.23</v>
      </c>
      <c r="G103" s="25">
        <f>G96</f>
        <v>15535369.92</v>
      </c>
      <c r="H103" s="25">
        <f>H96</f>
        <v>0</v>
      </c>
      <c r="I103" s="17">
        <f>I96</f>
        <v>2460395.4900000002</v>
      </c>
    </row>
    <row r="104" spans="1:9" x14ac:dyDescent="0.25">
      <c r="A104" s="37"/>
      <c r="B104" s="37"/>
      <c r="C104" s="37"/>
      <c r="D104" s="13">
        <v>2020</v>
      </c>
      <c r="E104" s="22">
        <f t="shared" si="25"/>
        <v>21446737.82</v>
      </c>
      <c r="F104" s="17">
        <f t="shared" ref="F104:I108" si="38">F97</f>
        <v>233700</v>
      </c>
      <c r="G104" s="25">
        <f t="shared" si="38"/>
        <v>18736100</v>
      </c>
      <c r="H104" s="25">
        <f t="shared" ref="H104" si="39">H97</f>
        <v>0</v>
      </c>
      <c r="I104" s="17">
        <f t="shared" si="38"/>
        <v>2476937.8199999998</v>
      </c>
    </row>
    <row r="105" spans="1:9" x14ac:dyDescent="0.25">
      <c r="A105" s="37"/>
      <c r="B105" s="37"/>
      <c r="C105" s="37"/>
      <c r="D105" s="13">
        <v>2021</v>
      </c>
      <c r="E105" s="22">
        <f t="shared" si="25"/>
        <v>12324107.67</v>
      </c>
      <c r="F105" s="17">
        <f t="shared" si="38"/>
        <v>11270851.109999999</v>
      </c>
      <c r="G105" s="25">
        <f t="shared" si="38"/>
        <v>946280.22</v>
      </c>
      <c r="H105" s="25">
        <f t="shared" ref="H105" si="40">H98</f>
        <v>0</v>
      </c>
      <c r="I105" s="17">
        <f t="shared" si="38"/>
        <v>106976.34</v>
      </c>
    </row>
    <row r="106" spans="1:9" x14ac:dyDescent="0.25">
      <c r="A106" s="37"/>
      <c r="B106" s="37"/>
      <c r="C106" s="37"/>
      <c r="D106" s="13">
        <v>2022</v>
      </c>
      <c r="E106" s="22">
        <f t="shared" si="25"/>
        <v>351979.41159999999</v>
      </c>
      <c r="F106" s="17">
        <f t="shared" si="38"/>
        <v>255673.67</v>
      </c>
      <c r="G106" s="25">
        <f t="shared" si="38"/>
        <v>85226.32</v>
      </c>
      <c r="H106" s="25">
        <f t="shared" ref="H106" si="41">H99</f>
        <v>0</v>
      </c>
      <c r="I106" s="17">
        <f t="shared" si="38"/>
        <v>11079.421600000001</v>
      </c>
    </row>
    <row r="107" spans="1:9" x14ac:dyDescent="0.25">
      <c r="A107" s="37"/>
      <c r="B107" s="37"/>
      <c r="C107" s="37"/>
      <c r="D107" s="13">
        <v>2023</v>
      </c>
      <c r="E107" s="22">
        <f t="shared" si="25"/>
        <v>351979.41159999999</v>
      </c>
      <c r="F107" s="17">
        <f t="shared" si="38"/>
        <v>255673.67</v>
      </c>
      <c r="G107" s="25">
        <f t="shared" si="38"/>
        <v>85226.32</v>
      </c>
      <c r="H107" s="25">
        <f t="shared" ref="H107" si="42">H100</f>
        <v>0</v>
      </c>
      <c r="I107" s="17">
        <f t="shared" si="38"/>
        <v>11079.421600000001</v>
      </c>
    </row>
    <row r="108" spans="1:9" x14ac:dyDescent="0.25">
      <c r="A108" s="37"/>
      <c r="B108" s="37"/>
      <c r="C108" s="37"/>
      <c r="D108" s="13">
        <v>2024</v>
      </c>
      <c r="E108" s="22">
        <f t="shared" si="25"/>
        <v>340899.99</v>
      </c>
      <c r="F108" s="17">
        <f t="shared" si="38"/>
        <v>255673.67</v>
      </c>
      <c r="G108" s="25">
        <f t="shared" si="38"/>
        <v>85226.32</v>
      </c>
      <c r="H108" s="25">
        <f t="shared" ref="H108" si="43">H101</f>
        <v>0</v>
      </c>
      <c r="I108" s="17">
        <f t="shared" si="38"/>
        <v>0</v>
      </c>
    </row>
    <row r="110" spans="1:9" s="9" customFormat="1" ht="15.75" x14ac:dyDescent="0.25">
      <c r="A110" s="8"/>
      <c r="B110" s="9" t="s">
        <v>11</v>
      </c>
      <c r="G110" s="9" t="s">
        <v>12</v>
      </c>
    </row>
  </sheetData>
  <mergeCells count="41">
    <mergeCell ref="A102:C108"/>
    <mergeCell ref="B10:B23"/>
    <mergeCell ref="A31:A37"/>
    <mergeCell ref="B31:B37"/>
    <mergeCell ref="C31:C37"/>
    <mergeCell ref="C67:C73"/>
    <mergeCell ref="A59:C65"/>
    <mergeCell ref="B66:I66"/>
    <mergeCell ref="A88:C94"/>
    <mergeCell ref="C81:C87"/>
    <mergeCell ref="B67:B87"/>
    <mergeCell ref="A67:A87"/>
    <mergeCell ref="A45:A51"/>
    <mergeCell ref="B45:B51"/>
    <mergeCell ref="B9:I9"/>
    <mergeCell ref="C10:C16"/>
    <mergeCell ref="C17:C23"/>
    <mergeCell ref="A95:C101"/>
    <mergeCell ref="A10:A23"/>
    <mergeCell ref="C74:C80"/>
    <mergeCell ref="A24:A30"/>
    <mergeCell ref="B24:B30"/>
    <mergeCell ref="C24:C30"/>
    <mergeCell ref="A38:A44"/>
    <mergeCell ref="B38:B44"/>
    <mergeCell ref="C38:C44"/>
    <mergeCell ref="C45:C51"/>
    <mergeCell ref="A52:A58"/>
    <mergeCell ref="B52:B58"/>
    <mergeCell ref="C52:C58"/>
    <mergeCell ref="G1:I1"/>
    <mergeCell ref="G3:I3"/>
    <mergeCell ref="A5:I5"/>
    <mergeCell ref="A7:A8"/>
    <mergeCell ref="C7:C8"/>
    <mergeCell ref="D7:D8"/>
    <mergeCell ref="F7:F8"/>
    <mergeCell ref="G7:G8"/>
    <mergeCell ref="I7:I8"/>
    <mergeCell ref="E7:E8"/>
    <mergeCell ref="H7:H8"/>
  </mergeCells>
  <pageMargins left="0.7" right="0.7" top="0.75" bottom="0.75" header="0.3" footer="0.3"/>
  <pageSetup paperSize="9" scale="60" fitToHeight="0" orientation="portrait" r:id="rId1"/>
  <rowBreaks count="2" manualBreakCount="2">
    <brk id="43" max="7" man="1"/>
    <brk id="85" max="7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2022-02-17T00:29:24Z</dcterms:modified>
</cp:coreProperties>
</file>