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dryavceva_t\Desktop\123\Мои документы\Документы стратегического планирования\отчет за 2021 г\Отчет за 2021 год\"/>
    </mc:Choice>
  </mc:AlternateContent>
  <xr:revisionPtr revIDLastSave="0" documentId="13_ncr:1_{5AFD6CB8-04A9-4BE9-9BA3-4AE2001D68A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Актуал. Плана на утвверждение" sheetId="1" r:id="rId1"/>
  </sheets>
  <definedNames>
    <definedName name="_xlnm.Print_Titles" localSheetId="0">'Актуал. Плана на утвверждение'!$7:$10</definedName>
    <definedName name="_xlnm.Print_Area" localSheetId="0">'Актуал. Плана на утвверждение'!$A$1:$J$252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4" i="1" l="1"/>
  <c r="K158" i="1"/>
  <c r="K141" i="1"/>
  <c r="K116" i="1"/>
  <c r="K109" i="1"/>
  <c r="K98" i="1"/>
  <c r="K76" i="1"/>
  <c r="K49" i="1"/>
  <c r="K17" i="1"/>
  <c r="M251" i="1"/>
  <c r="M248" i="1"/>
  <c r="M244" i="1"/>
  <c r="M243" i="1"/>
  <c r="M242" i="1"/>
  <c r="L251" i="1"/>
  <c r="L248" i="1"/>
  <c r="L244" i="1"/>
  <c r="L243" i="1"/>
  <c r="L242" i="1"/>
  <c r="F207" i="1" l="1"/>
  <c r="I155" i="1" l="1"/>
  <c r="F112" i="1" l="1"/>
  <c r="H174" i="1" l="1"/>
  <c r="I174" i="1"/>
  <c r="J174" i="1"/>
  <c r="G174" i="1"/>
  <c r="F230" i="1"/>
  <c r="F226" i="1"/>
  <c r="F180" i="1"/>
  <c r="F184" i="1"/>
  <c r="F188" i="1"/>
  <c r="F192" i="1"/>
  <c r="F196" i="1"/>
  <c r="F200" i="1"/>
  <c r="F203" i="1"/>
  <c r="F211" i="1"/>
  <c r="F214" i="1"/>
  <c r="F218" i="1"/>
  <c r="F221" i="1"/>
  <c r="F176" i="1"/>
  <c r="J158" i="1"/>
  <c r="G158" i="1"/>
  <c r="F172" i="1"/>
  <c r="F174" i="1" l="1"/>
  <c r="I168" i="1" l="1"/>
  <c r="I158" i="1" s="1"/>
  <c r="H168" i="1"/>
  <c r="H158" i="1" s="1"/>
  <c r="F165" i="1" l="1"/>
  <c r="F159" i="1"/>
  <c r="F158" i="1" l="1"/>
  <c r="J141" i="1"/>
  <c r="F156" i="1"/>
  <c r="F155" i="1"/>
  <c r="F152" i="1"/>
  <c r="I151" i="1"/>
  <c r="G151" i="1"/>
  <c r="H151" i="1"/>
  <c r="H141" i="1" s="1"/>
  <c r="I142" i="1" l="1"/>
  <c r="I141" i="1" s="1"/>
  <c r="F149" i="1"/>
  <c r="G142" i="1"/>
  <c r="G141" i="1" s="1"/>
  <c r="F141" i="1" l="1"/>
  <c r="H116" i="1"/>
  <c r="J116" i="1"/>
  <c r="G116" i="1"/>
  <c r="F135" i="1"/>
  <c r="F130" i="1"/>
  <c r="F124" i="1"/>
  <c r="I116" i="1"/>
  <c r="F119" i="1" l="1"/>
  <c r="F117" i="1"/>
  <c r="F114" i="1" l="1"/>
  <c r="F116" i="1"/>
  <c r="H109" i="1" l="1"/>
  <c r="I109" i="1"/>
  <c r="J109" i="1"/>
  <c r="G109" i="1"/>
  <c r="H98" i="1"/>
  <c r="I98" i="1"/>
  <c r="J98" i="1"/>
  <c r="G98" i="1"/>
  <c r="F107" i="1"/>
  <c r="F104" i="1"/>
  <c r="F106" i="1"/>
  <c r="F103" i="1"/>
  <c r="F102" i="1"/>
  <c r="F100" i="1"/>
  <c r="F98" i="1" l="1"/>
  <c r="F109" i="1"/>
  <c r="J76" i="1"/>
  <c r="G76" i="1"/>
  <c r="F93" i="1"/>
  <c r="F87" i="1"/>
  <c r="H83" i="1"/>
  <c r="H76" i="1" s="1"/>
  <c r="I83" i="1"/>
  <c r="I76" i="1" s="1"/>
  <c r="H49" i="1"/>
  <c r="I49" i="1"/>
  <c r="J49" i="1"/>
  <c r="G49" i="1"/>
  <c r="F71" i="1"/>
  <c r="F68" i="1"/>
  <c r="F62" i="1"/>
  <c r="F60" i="1"/>
  <c r="F57" i="1"/>
  <c r="F55" i="1"/>
  <c r="F53" i="1"/>
  <c r="F50" i="1"/>
  <c r="F76" i="1" l="1"/>
  <c r="F83" i="1"/>
  <c r="F49" i="1"/>
  <c r="J17" i="1" l="1"/>
  <c r="J15" i="1" s="1"/>
  <c r="J13" i="1" s="1"/>
  <c r="G17" i="1"/>
  <c r="G15" i="1" s="1"/>
  <c r="F39" i="1"/>
  <c r="F27" i="1"/>
  <c r="H21" i="1"/>
  <c r="I21" i="1"/>
  <c r="I17" i="1" s="1"/>
  <c r="I15" i="1" s="1"/>
  <c r="I13" i="1" s="1"/>
  <c r="G13" i="1" l="1"/>
  <c r="H17" i="1"/>
  <c r="F21" i="1"/>
  <c r="F18" i="1"/>
  <c r="F17" i="1" l="1"/>
  <c r="H15" i="1"/>
  <c r="F168" i="1"/>
  <c r="F151" i="1"/>
  <c r="F145" i="1"/>
  <c r="F142" i="1"/>
  <c r="F122" i="1"/>
  <c r="F110" i="1"/>
  <c r="F101" i="1"/>
  <c r="F99" i="1"/>
  <c r="F90" i="1"/>
  <c r="F80" i="1"/>
  <c r="F77" i="1"/>
  <c r="F42" i="1"/>
  <c r="F34" i="1"/>
  <c r="F32" i="1"/>
  <c r="F30" i="1"/>
  <c r="F24" i="1"/>
  <c r="H13" i="1" l="1"/>
  <c r="F13" i="1" s="1"/>
  <c r="F15" i="1"/>
</calcChain>
</file>

<file path=xl/sharedStrings.xml><?xml version="1.0" encoding="utf-8"?>
<sst xmlns="http://schemas.openxmlformats.org/spreadsheetml/2006/main" count="327" uniqueCount="294">
  <si>
    <t>№ п/п</t>
  </si>
  <si>
    <t>Наименование основных мероприятий</t>
  </si>
  <si>
    <t xml:space="preserve">Наименование муниципальных программ, государственных программ Иркутской области и Российской Федерации, внебюджетные источники, через которые планируется финансирование основных мероприятий </t>
  </si>
  <si>
    <t>Всего</t>
  </si>
  <si>
    <t>федеральный бюджет</t>
  </si>
  <si>
    <t>областной бюджет</t>
  </si>
  <si>
    <t>местный бюджет</t>
  </si>
  <si>
    <t>Цель стратегии: Повышение уровня и качества жизни населения муниципального образования "город Усолье-Сибирское"</t>
  </si>
  <si>
    <t>Стратегические задача 1: Обеспечение достойных условий жизни</t>
  </si>
  <si>
    <t>Образование</t>
  </si>
  <si>
    <t>Капитальный ремонт в образовательных организациях</t>
  </si>
  <si>
    <t xml:space="preserve">Муниципальная программа города Усолье-Сибирское "Развитие образования";
Государственная программа Иркутской области "Развитие образования" </t>
  </si>
  <si>
    <t>Укрепление и модернизация материально-технической базы в образовательных учреждениях</t>
  </si>
  <si>
    <t>Капитальный ремонт пищеблоков образовательных учреждений</t>
  </si>
  <si>
    <t>Техническое оснащение пищеблоков, прачечных образовательных учреждений</t>
  </si>
  <si>
    <t xml:space="preserve">Муниципальная программа города Усолье-Сибирское "Развитие образования" ;
Государственная программа Иркутской области "Развитие образования" </t>
  </si>
  <si>
    <t xml:space="preserve">Строительство новой школы </t>
  </si>
  <si>
    <t>Обеспечение доступности объектов образования г.Усолье-Сибирское для нужд инвалидов и маломобильных групп населения</t>
  </si>
  <si>
    <t xml:space="preserve">Муниципальная программа города Усолье-Сибирское "Развитие образования"; Муниципальная программа города Усолье-Сибирское "Доступная среда";
Государственная программа Иркутской области "Социальная поддержка населения" </t>
  </si>
  <si>
    <t>Оснащение консультативных пунктов в общеобразовательных учреждениях, дошкольных учреждениях, учреждениях дополнительного образования</t>
  </si>
  <si>
    <t>Техническое оснащение и ремонт оздоровительного загородного лагеря "Юность" и спортивного лагеря "Смена"</t>
  </si>
  <si>
    <t xml:space="preserve">Муниципальная программа города Усолье-Сибирское "Развитие образования" ;
Государственная программа Иркутской области "Социальная поддержка населения" </t>
  </si>
  <si>
    <t>Культура</t>
  </si>
  <si>
    <t xml:space="preserve">Муниципальная программа города Усолье-Сибирское "Развитие культуры и архивного дела";
Государственная программа Иркутской области "Развитие культуры" </t>
  </si>
  <si>
    <t>Капитальный ремонт МБУК "Усольский историко-краеведческий музей"</t>
  </si>
  <si>
    <t>Капитальный ремонт библиотек МБУК "Усольская городская централизованная библиотечная система"</t>
  </si>
  <si>
    <t>Капитальный ремонт МБУК "Дом культуры "Мир"</t>
  </si>
  <si>
    <t>Создание современной модельной библиотеки на базе центральной городской библиотеки</t>
  </si>
  <si>
    <t>Капитальный ремонт крыши МБКДУ "Дворец культуры"</t>
  </si>
  <si>
    <t>Открытие филиала МБУ ДО "Детская художественная школа" по адресу: проспект Комсомольский, 22а</t>
  </si>
  <si>
    <t>Физическая культура и спорт</t>
  </si>
  <si>
    <t>Строительство многофункционального физкультурно-оздоровительного ледового комплекса</t>
  </si>
  <si>
    <t xml:space="preserve">Муниципальная программа города Усолье-Сибирское "Развитие физической культуры и спорта";                                           Государственная программа Иркутской области "Развитие физической культуры и спорта" </t>
  </si>
  <si>
    <t>Строительство физкультурно-оздоровительного комплекса</t>
  </si>
  <si>
    <t>Строительство хоккейных кортов</t>
  </si>
  <si>
    <t>Капитальный ремонт спортивного зала МБУДО "ДЮСШ №1" по адресу проезд Фестивальный 1Б</t>
  </si>
  <si>
    <t>Здравоохранение</t>
  </si>
  <si>
    <t xml:space="preserve">Государственная программа Иркутской области "Развитие здравоохранения" </t>
  </si>
  <si>
    <t>4</t>
  </si>
  <si>
    <t xml:space="preserve">Выборочный капитальный ремонт поликлиники № 1 , корпус 2, Комсомольский, 54 </t>
  </si>
  <si>
    <t>5</t>
  </si>
  <si>
    <t xml:space="preserve">Капитальный ремонт поликлиники № 2, Ленина 71 </t>
  </si>
  <si>
    <t>6</t>
  </si>
  <si>
    <t xml:space="preserve">Капитальный ремонт стационара № 1, Куйбышева, 4  </t>
  </si>
  <si>
    <t xml:space="preserve">Капитальный ремонт детской поликлиники, Луначарского, 25  </t>
  </si>
  <si>
    <t>Капитальный ремонт здания бывшего прачечного комплекса  для организации патолого-анатомического отделения, Ватутина, 6</t>
  </si>
  <si>
    <t>Капитальный ремонт ОГБУЗ "Усольская областная станция переливания крови"</t>
  </si>
  <si>
    <t>Жилищное хозяйство - доступное жилье</t>
  </si>
  <si>
    <t xml:space="preserve">Муниципальная программа города Усолье-Сибирское "Обеспечение населения доступным жильем", Государственная программа Иркутской области "Доступное жилье" </t>
  </si>
  <si>
    <t>Оказание финансовой поддержки в решении жилищной проблемы молодых семей, признанных в установленном порядке нуждающимися в улучшении жилищных условий</t>
  </si>
  <si>
    <t>Обеспечение жилыми помещениями детей-сирот</t>
  </si>
  <si>
    <t xml:space="preserve">Государственная программа Иркутской области "Доступное жилье" </t>
  </si>
  <si>
    <t>Развитие коммунальной инфраструктуры</t>
  </si>
  <si>
    <t xml:space="preserve">Строительство водопровода в целях водоснабжения населения, проживающего по улицам Российская, Ленинградская   </t>
  </si>
  <si>
    <t xml:space="preserve">Муниципальная программа города Усолье-Сибирское "Развитие жилищно- коммунального хозяйства"; 
Государственная программа Иркутской области "Развитие жилищно-коммунального хозяйства Иркутской области" </t>
  </si>
  <si>
    <t xml:space="preserve">Строительство централизованных сетей водоснабжения и водоотведения в районе поселка Зеленый (магистральных и уличных сетей водоснабжения через закольцовку п. Западный, п. Зеленый, ул. Восточная, с выходом на п. Южный и п. Солнечный, с закольцовкой по ул. Луначарского с целью обеспечения питьевой водой жителей улиц Островского и Плеханова)  </t>
  </si>
  <si>
    <t xml:space="preserve">Устройство наружного освещения города Усолье-Сибирское </t>
  </si>
  <si>
    <t>Строительство комплекса канализационно очистных сооружений (КОС)</t>
  </si>
  <si>
    <t>Муниципальная программа города Усолье-Сибирское "Развитие жилищно- коммунального хозяйства"; 
Государственная программа Иркутской области "Развитие жилищно-коммунального хозяйства Иркутской области"</t>
  </si>
  <si>
    <t>Развитие городской среды и благоустройство</t>
  </si>
  <si>
    <t>Ремонт автомобильных дорог общего пользования местного значения</t>
  </si>
  <si>
    <t xml:space="preserve">Ремонт автомобильных дорог общего пользования к садоводствам </t>
  </si>
  <si>
    <t>Муниципальная программа города Усолье-Сибирское "Развитие жилищно- коммунального хозяйства";
Государственная программа Иркутской области "Развитие сельского хозяйства и регулирование рынков сельскохозяйственной продукции, сырья и продовольствия"</t>
  </si>
  <si>
    <t>Благоустройство дворовых территорий многоквартирных домов</t>
  </si>
  <si>
    <t>Благоустройство территорий общего пользования</t>
  </si>
  <si>
    <t>Строительство автомобильной дороги поселка Счастье</t>
  </si>
  <si>
    <t>Охрана окружающей среды</t>
  </si>
  <si>
    <t>Демеркуризация цеха ртутного электролиза ООО "Усольехимпром"</t>
  </si>
  <si>
    <t xml:space="preserve">Федеральная целевая программа "Охрана озера Байкал и социально-экономическое развитие Байкальской природной территории на 2012 - 2020 годы";
 Государственная программа Иркутской области "Охрана окружающей среды" </t>
  </si>
  <si>
    <t>Оборудование и обслуживание площадок накопления ТКО</t>
  </si>
  <si>
    <t>Муниципальная программа города Усолье-Сибирское "Охрана окружающей среды"                                            Государственная программа Иркутской области «Охрана окружающей среды» на 2019-2024 годы</t>
  </si>
  <si>
    <t>Стратегические задача 2: Создание возможностей для работы и бизнеса</t>
  </si>
  <si>
    <t xml:space="preserve">Инвестиционные проекты, направленные
на диверсификацию экономики и развитие малого бизнеса
</t>
  </si>
  <si>
    <t>Строительство фармацевтического завода ООО "Фармасинтез-Хеми"</t>
  </si>
  <si>
    <t xml:space="preserve">ООО "Фармасинтез-Хеми" </t>
  </si>
  <si>
    <t>Создание индустриального технопарка "Усолье-Промтех"</t>
  </si>
  <si>
    <t>ООО "УК "Усолье-Промтех"</t>
  </si>
  <si>
    <t xml:space="preserve">Объем инвестиций в основной капитал - 100,0 млн. руб. </t>
  </si>
  <si>
    <t>Организация производства фанеры из древесины лиственных пород ООО "Тимбер"</t>
  </si>
  <si>
    <t>ООО "Тимбер"</t>
  </si>
  <si>
    <t>Объем инвестиций в основной капитал - 48,409 млн. руб. Создаваемые рабочие места - 46 ед. Мощность проекта: 15 400 м3/год.</t>
  </si>
  <si>
    <t>Строительство завода по производству мороженого ООО "Фабрика мороженого СМК"</t>
  </si>
  <si>
    <t xml:space="preserve">ООО "Фабрика мороженого СМК" </t>
  </si>
  <si>
    <t>Объем инвестиций в основной капитал - 188,6 млн. руб. Создаваемые рабочие места - 79 ед. Мощность проекта: 7 300 тонн/год.</t>
  </si>
  <si>
    <t>Производство кабельно-проводниковой продукции и изделий из ПВХ ООО "Усолье-Сибирский электротехнический завод"</t>
  </si>
  <si>
    <t xml:space="preserve">ООО "Усолье-Сибирский электротехнический завод" </t>
  </si>
  <si>
    <t>Объем инвестиций в основной капитал - 53,531 млн. руб. Создаваемые рабочие места - 39 ед. Мощность проекта: кабельная продукция - 5 016 км, труба гофрированная - 6 804 км, кабель-канал - 1 428 км,спец-канал - 60 км, труба гладкая ПВХ - 840 км/год.</t>
  </si>
  <si>
    <t>Организация предприятия по выпуску машин и оборудования для добычи полезных ископаемых и строительства ООО ЗТО "Минерал"</t>
  </si>
  <si>
    <t>ООО "ЗТО Минерал"</t>
  </si>
  <si>
    <t>Объем инвестиций в основной капитал - 15,0 млн. руб. Создаваемые рабочие места - 23 ед. Мощность проекта: концентрационный стол - 60 шт, винтовой сепаратор - 180 шт/год.</t>
  </si>
  <si>
    <t>Строительство мини-завода по производству стальной арматуры ООО "Усольский металлургический завод"</t>
  </si>
  <si>
    <t>ООО "Усольский металлургический завод"</t>
  </si>
  <si>
    <t>Опытно-промышленная установка для производства высококачественного чугуна ООО "УМК"</t>
  </si>
  <si>
    <t>ООО "УМК"</t>
  </si>
  <si>
    <t xml:space="preserve">Мэр города Усолье-Сибирское </t>
  </si>
  <si>
    <t xml:space="preserve">Муниципальная программа города Усолье-Сибирское "Развитие жилищно- коммунального хозяйства";
Государственная программа Иркутской области "Доступное жилье" </t>
  </si>
  <si>
    <t>М.В. Торопкин</t>
  </si>
  <si>
    <t>Лицей, Гимназия № 1, 9, СОШ №№ 2, 3, 6, 8, 10, 13, 15, 16, 17; Д/С №№ 1, 5, 6, 7, 18, 22, 25, 32, 35, 37, 39, 42, 44.</t>
  </si>
  <si>
    <t xml:space="preserve">Гимназия №1, СОШ №17 (частично). </t>
  </si>
  <si>
    <t>Начало строительства.</t>
  </si>
  <si>
    <t>Приобретение детского сада на 140 мест</t>
  </si>
  <si>
    <t>Рассмотреть вопрос о дополнительном открытии и оснащении консультационных пунктов,  в случае необходимости.</t>
  </si>
  <si>
    <t>Отдых и оздоровление не менее 840-ка детей (в каждом лагере по 420 детей).</t>
  </si>
  <si>
    <t>Создание модельной библиотеки, что позволит обеспечить доступ жителей к современным отечественным информационным ресурсам научного и художественного содержания, оцифрованным ресурсам периодической печати, создать современное библиотечное пространство, обеспечить профессиональную переподготовку и повышение квалификации основного персонала и др.</t>
  </si>
  <si>
    <t xml:space="preserve">Создание виртуального концертного зала в МБУ ДО "Детская музыкальная школа" </t>
  </si>
  <si>
    <t xml:space="preserve">Муниципальная программа города Усолье-Сибирское "Развитие культуры и архивного дела";
Государственная программа Иркутской области "Развитие культуры", региональный проект "Цифровая культура", национальный проект "Культура" </t>
  </si>
  <si>
    <t xml:space="preserve">Муниципальная программа города Усолье-Сибирское "Развитие культуры и архивного дела";
Государственная программа Иркутской области "Развитие культуры", региональный проект "Культурная среда", национальный проект "Культура" </t>
  </si>
  <si>
    <t>Проведение ремонта помещений.</t>
  </si>
  <si>
    <t xml:space="preserve">Выполнение капитального ремонта центральной детской библиотеки (замена освещения, ремонт потолков и пола), что позволит создать условия для соблюдения санитарных  норм и правил, обеспечить комфортное и безопасное пребывание посетителей (особенно детей) в библиотеке.
</t>
  </si>
  <si>
    <t xml:space="preserve">Создание виртуального концертного зала в МБУ ДО "Детская музыкальная школа".  Оснащенные современной аудио- и видеотехникой залы позволяют транслировать в высоком качестве выступления музыкантов как в прямом эфире, так и в записи. Для аудитории любого возраста станут доступны концерты, спектакли и лекции (симфонические и образовательные концерты, легендарные балеты и мюзиклы, лекции о композиторах и академической музыке, музыкальные сказки для детей). </t>
  </si>
  <si>
    <t>Выполнение капитального ремонта мужского и женского туалетов, что позволит создать условия для комфортного пребывания посетителей дома культуры.</t>
  </si>
  <si>
    <t xml:space="preserve">Капитальный ремонт кровли, что позволит избежать протечек, которые наносят значительный ущерб имуществу учреждения, а также создаст единый архитектурный ансамбль. </t>
  </si>
  <si>
    <t xml:space="preserve">Муниципальная программа города Усолье-Сибирское "Развитие образования"
</t>
  </si>
  <si>
    <t xml:space="preserve">Открытие филиала, что позволит организовать процесс обучения в соответствии с нормами СанПина, обеспечить доступность дополнительного образования в сфере культуры для жителей города (открытие новых направлений, увеличение охвата населения эстетическим образованием). </t>
  </si>
  <si>
    <t>Разработка ПСД.</t>
  </si>
  <si>
    <t>Строительство объекта.</t>
  </si>
  <si>
    <t>Приобретение спортивного оборудования и инвентаря</t>
  </si>
  <si>
    <t>Проведение инструментального обследования, разработка ПСД.</t>
  </si>
  <si>
    <t>Оснащение медицинским оборудованием усольского филиала онкологии ГБУЗ «Областной онкологический диспансер»</t>
  </si>
  <si>
    <t>Обеспечение жилыми помещениями детей-сирот в соответствии с Законом Иркутской области от 28 декабря 2012 года № 164-ОЗ "О порядке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в Иркутской области".</t>
  </si>
  <si>
    <t>Подача заявки на получение субсидии на разработку проектной документации.</t>
  </si>
  <si>
    <t>Выполнение работ по проектированию, прохождение государственной экспертизы.</t>
  </si>
  <si>
    <t>ул. Байкальская, ул. Тимирязева, ул. Толбухина, ул. Клары Цеткин от ул. Линейной до ул. К.Цеткин 38а, ул. Коммунальная.</t>
  </si>
  <si>
    <t>Строительство сетей водоснабжения</t>
  </si>
  <si>
    <t>Муниципальная программа города Усолье-Сибирское "Формирование современной городской среды"; 
Государственная программа Иркутской области "Формирование современной городской среды", региональный проект "Формирование комфортной городской среды", национальный проект "Жилье и городская среда"</t>
  </si>
  <si>
    <t>Благоустройство 10 территорий многоквартирных домов.</t>
  </si>
  <si>
    <t xml:space="preserve">Ликвидация цеха ртутного электролиза, что предотвратит негативное воздействие на здоровье человека и окружающую среду. </t>
  </si>
  <si>
    <t>Приобретение 320 контейнеров/создание 80 площадок ТКО.</t>
  </si>
  <si>
    <t>Приведение в безопасное состояние территории, на которой в прошлом осуществлялась экономическая деятельность, связанная с производством химических веществ и химических продуктов на территории городского округа г. Усолье-Сибирское"</t>
  </si>
  <si>
    <t>Разработка проекта по ликвидации накопленного вреда окружающей среде на территории промышленной площадки, получение необходимых экспертиз.</t>
  </si>
  <si>
    <t>Производство дезинфицирующих и антисептических средств ООО "СмартСинтез"</t>
  </si>
  <si>
    <t>ООО "СмартСинтез"</t>
  </si>
  <si>
    <t>Объем инвестиций в основной капитал - 7,2 млн. руб. Создаваемые рабочие места - 20 ед. Мощность проекта: 80 600 флаконов/год.</t>
  </si>
  <si>
    <t>Создание участка синтеза высокоэффективных современных эластомеров и организация на его основе производства флотационных машин и другого обогатительного оборудования с повышенной защищенностью от абразивного износа, коррозии, кавитации ООО "Усольмаш"</t>
  </si>
  <si>
    <t>ООО "Усольмаш"</t>
  </si>
  <si>
    <t>Объем инвестиций в основной капитал - 5,2 млн. руб. Создаваемые рабочие места - 20 ед. Мощность проекта: 50 камер флотомашин/год.</t>
  </si>
  <si>
    <t>Создание производства по изготовлению древесных топливных пеллет ООО "Лайм"</t>
  </si>
  <si>
    <t>ООО "Лайм"</t>
  </si>
  <si>
    <t>Объем инвестиций в основной капитал - 22,5 млн. руб. Создаваемые рабочие места - 22 ед. Мощность проекта: 9 900 т древесных топливных пеллет (в упаковке по 700 кг)/год.</t>
  </si>
  <si>
    <t xml:space="preserve">Объем инвестиций в основной капитал - 10 140,0 млн. руб. Создаваемые рабочие места - 950 ед. Мощность проекта: активные фармацевтические субстанции  (АФС) - 321 т/год, готовые лекарственные средства (ГЛС) - 55,665 млн. уп./год. </t>
  </si>
  <si>
    <t>Объем инвестиций в основной капитал - 123,75 млн. руб. Создаваемые рабочие места - 100 ед. Мощность проекта: 60 000 тонн изделий/год.</t>
  </si>
  <si>
    <t>Объем инвестиций в основной капитал - 26,1 млн. руб. Создаваемые рабочие места - 24 ед. Мощность проекта: чугун гранулированный – 3 900 тонн, минеральный наполнитель - 1 463 тонны, стекло натриевое жидкое -  1 755 тонн, ЖРК-брикет - 11 700 тонн/год.</t>
  </si>
  <si>
    <t>Организация производства асфальтобетонных смесей для ремонта и строительства дорог ООО "ДСУ-38"</t>
  </si>
  <si>
    <t>ООО "ДСУ-38"</t>
  </si>
  <si>
    <t>Объем инвестиций в основной капитал - 15,5 млн. руб. Создаваемые рабочие места - 21 ед. Мощность проекта: 30 000 тонн/год.</t>
  </si>
  <si>
    <t>Увеличение проектной мощности по производству спецодежды и средств индивидуальной защиты и прочих швейных изделий ООО "Усольские узоры"</t>
  </si>
  <si>
    <t>ООО "Усольские узоры"</t>
  </si>
  <si>
    <t>Объем инвестиций в основной капитал -  42,017 млн. руб. Создаваемые рабочие места -  12 ед. Мощность проекта: спецодежда летняя - 7 548 изделий/год, спецодежда зимняя - 9 592 изделий/год.</t>
  </si>
  <si>
    <t>Производство ферментированных белковых кормов ООО "ВЕГАСИБ"</t>
  </si>
  <si>
    <t>ООО "ВЕГАСИБ"</t>
  </si>
  <si>
    <t>Объем инвестиций в основной капитал - 100,08 млн. руб. Создаваемые рабочие места - 36 ед. Мощность проекта: 15 тонн/год.</t>
  </si>
  <si>
    <t>Создание производственно-технического комплекс по обращению с отходами I-II класса опасности ООО "РГ-Восток</t>
  </si>
  <si>
    <t>ООО "РГ-Восток"</t>
  </si>
  <si>
    <t xml:space="preserve">Объем инвестиций в основной капитал - 6 609,0 млн. руб. Создаваемые рабочие места - 210 ед. Мощность проекта: переработка 50 тыс. тонн отходов в год. </t>
  </si>
  <si>
    <t>1 корт (в районе Красных Партизан, 42)</t>
  </si>
  <si>
    <t>Выполнение текущего ремонта.</t>
  </si>
  <si>
    <t>Устройство стационарного пандуса, текущий ремонт.</t>
  </si>
  <si>
    <t>Получение положительного заключения государственной экспертизы.</t>
  </si>
  <si>
    <t>Приобретение аппарата для мультиспиральной компьютерной томографии (МСКТ), что позволит значительно повысить выявление заболеваний на ранней стадии.</t>
  </si>
  <si>
    <t>Благоустройство 2-х территорий общего пользования ( озеро "Молодежное", сквер по проезду Серегина).</t>
  </si>
  <si>
    <t>Подача заявки в Министерство строительства, дорожного хозяйства Иркутской области в целях предоставление субсидий из областного бюджета местным бюджетам на реализацию мероприятий по проектированию или строительству автомобильных дорог общего пользования местного значения до земельных участков, расположенных в границах одного микрорайона, предоставленных лицам, заключившим договор об освоении территории в целях строительства стандартного жилья и (или) договор о комплексном освоении территории в целях строительства стандартного жилья, а также предоставленных бесплатно гражданам в 2021 году.</t>
  </si>
  <si>
    <t>Подача документов в Министерство физической  культуры и спорта Иркутской области для включения в рейтинг объектов муниципальной собственности в сфере физической культуры и спорта в целях реализации мероприятий по капитальному ремонту объектов в сфере физической культуры и спорта на 2022 год.</t>
  </si>
  <si>
    <t>ОТЧЕТ О ХОДЕ РЕАЛИЗАЦИИ ПЛАНА МЕРОПРИЯТИЙ ПО РЕАЛИЗАЦИИ СТРАТЕГИИ</t>
  </si>
  <si>
    <t>СОЦИАЛЬНО-ЭКОНОМИЧЕСКОГО РАЗВИТИЯ МУНИЦИПАЛЬНОГО ОБРАЗОВАНИЯ "ГОРОД УСОЛЬЕ-СИБИРСКОЕ" НА ПЕРИОД ДО 2030 ГОДА</t>
  </si>
  <si>
    <t>ЗА 2021 ГОД</t>
  </si>
  <si>
    <t>Профинансировано за 2021 год (тыс.руб.)</t>
  </si>
  <si>
    <t>Показатели реализации основных мероприятий в соответствии с постановлением администрации города от 20.03.2019 г. № 625 (с изменениями от 20.04.2020 № 775, от 30.04.2021 № 919-па)</t>
  </si>
  <si>
    <t>Исполнение реализации основных мерприятий за 2021 год</t>
  </si>
  <si>
    <t xml:space="preserve">В соответсвии с рейтингами муниципальных образований Иркутской области от 30.06.2020 г. №№ 515-мр и 517-мр в 2021 году планировалось выполнить капитальный ремонт в следующих организациях: Лицей, Гимназия № 1, 9, СОШ №№ 2, 3, 6, 8, 10, 13, 15, 16, 17; Д/С №№ 1, 5, 6, 7, 18, 22, 25, 32, 35, 37, 39, 42, 44. В связи с недостаточностью финансирования из областного бюджета, финансирование в 2021 году было предусмотрено только на капиатальный ремонт СОШ № 3 (выполнен ремонт теплового пункта и системы отопления, ремонт спортзала). </t>
  </si>
  <si>
    <t xml:space="preserve">Приобретены средства обучения для кабинета физики СОШ № 5, стеллажы для библиотеки Гимназия № 9 в рамках народных инициатив. </t>
  </si>
  <si>
    <t>Приобретено оборудование в пищеблоки в 20-ти дошкольных и 10-ти общеобразователных  организациях; оборудование в прачечные в 2-х дошкольных организациях.</t>
  </si>
  <si>
    <t>Установка пандусов (СОШ № 17, Д/С № 32).</t>
  </si>
  <si>
    <t>Финансирование на создание консультационных пунктов не было предусмотрено.</t>
  </si>
  <si>
    <t>ВСЕГО:</t>
  </si>
  <si>
    <t>ВСЕГО по Стратегической задачи 1:</t>
  </si>
  <si>
    <t>ИТОГО по образованию:</t>
  </si>
  <si>
    <t>ИТОГО по культуре:</t>
  </si>
  <si>
    <t>Проведены работы по текущему ремонту помещений музея за счет средств местного бюджета (демонтированы пластиковые стеновые панели, произведены покраска стен и потолков, монтаж автоматической пожарной сигнализации и системы оповещение и управления эвакуацией).</t>
  </si>
  <si>
    <t xml:space="preserve">В рамках реализации нацпроекта "Культура" создана модельная библиотека на базе центральной городской библиотеки.  В рамках мероприятия выполнены перепланировка и текущий ремонт помещения, приобретены книжная продукция, мебель и оборудование, компьютерная и офисная техника, программное обеспечение, оплачены образовательные услуги. </t>
  </si>
  <si>
    <t xml:space="preserve">В рамках реализации нацпроекта "Культура" создан виртуальный концертный зал в МБУ ДО "Детская музыкальная школа".  В рамках мероприятия выполнено оснащение зала современной аудио- и видеотехникой. </t>
  </si>
  <si>
    <t>Благоустройство территории Нижнего парка</t>
  </si>
  <si>
    <t>Приобретен и установлен скейт-парк в рамках народных инициатив.</t>
  </si>
  <si>
    <t>ИТОГО по физической культуре и спорту:</t>
  </si>
  <si>
    <t>Получение заключения технологического и ценового аудита обоснования инвестиций. Подача документов в Министерство физической  культуры и спорта Иркутской области для включения в рейтинг объектов муниципальной собственности в сфере физической культуры и спорта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на 2022 год.</t>
  </si>
  <si>
    <t>Получено заключение технологического и ценового аудита обоснования инвестиций, по результатам которого выявлены замечания.  Инвестобоснование направлено в ООО "ЛЦТП" на доработку.</t>
  </si>
  <si>
    <t xml:space="preserve">Выполнего обустройство хокейного корта в районе Красных Партизан, 42 (приобретение и установка нового оборудования, ремонт наружного освещения). </t>
  </si>
  <si>
    <t>Приобретение спортивного оборудование</t>
  </si>
  <si>
    <t xml:space="preserve">Приобретено спортивное оборудование для МБУ «Спортивный центр», МБУ ДО «ДЮСШ №1», МБУ ДО «ДДТ». </t>
  </si>
  <si>
    <t>Капитальный ремонт уличного туалета, расположенного в районе МБУ "СК "Химик"</t>
  </si>
  <si>
    <t>Выполнен капитальный ремонт уличного туалета в рамках народных инициатив.</t>
  </si>
  <si>
    <t>ИТОГО по здравоохранению:</t>
  </si>
  <si>
    <t xml:space="preserve">Выполнен частичный ремонт коридора 1 этажа, ремонт двух кабинетов. </t>
  </si>
  <si>
    <t>В связи с отсутствием средств в областном бюджете, меропритияе не исполнено.</t>
  </si>
  <si>
    <t>Разработана проектно-сметная документация, получено положительное заключение гос. экспертизы.</t>
  </si>
  <si>
    <t xml:space="preserve">Капитальный ремонт детского стационара, Куйбышева,4а  </t>
  </si>
  <si>
    <t>ИТОГО по жилищному хозяйству-доступное жилье:</t>
  </si>
  <si>
    <t>16 семей.</t>
  </si>
  <si>
    <t xml:space="preserve">Оказана поддержка в решении жилищной проблемы 20-ти молодым семьям, признанным в установленном порядке нуждающимися в улучшении жилищных условий. </t>
  </si>
  <si>
    <t>ИТОГО по развитию коммунальной инфраструктуры:</t>
  </si>
  <si>
    <t xml:space="preserve">Переселение граждан из аварийного жилищного фонда (серия 1-335) </t>
  </si>
  <si>
    <t xml:space="preserve">Муниципальная программа города Усолье-Сибирское "Обеспечение населения доступным жильем" на 2019-2024 годы </t>
  </si>
  <si>
    <t>Проведение диагностирования внутридомовых систем газоснабжения в многоквартирных домах.</t>
  </si>
  <si>
    <t>Проведено диагностирования внутридомовых систем газоснабжения в 28-ми многоквартирных домах.</t>
  </si>
  <si>
    <t>ИТОГО по развитию городской среды и благоустройство:</t>
  </si>
  <si>
    <t>(2,768 км) СНТ "Сосновый бор" (2021-2022 г.г.)</t>
  </si>
  <si>
    <t xml:space="preserve">Выполнен ремонт 1 этапа автомобильной дороги к СНТ "Сосновый бор" (1,5 км).  </t>
  </si>
  <si>
    <t>Выполнено благоустройство 10-ти территорий многоквартирных домов: ул. Ватутина 1; ул. Менделеева 22, 24, 26, 30;  ул. Крупской 16, ул. Куйбышева 12, пр-т Комсомольский 52, пр-т Комсомольский 38, 44.</t>
  </si>
  <si>
    <t>Выполнен ремонт 15-ти автомобильных дорог (11,87 км),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рамках реализации нацпроекта "БКД" 14-ти дорог (ул. Карла Либкнехта, ул. Матросова, ул. Промышленная, ул. Молотовая, ул. Машинострителей, ул. Октябрьская, ул. Республики, ул. Депутатская, ул. Карла Маркса, ул. Красноармеская, ул. Мира , ул. Энгельса, ул. Орджоникидзе, пр-т Комсомольский 1 этап) - 379,8 млн.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за счет средств федерального бюджета 1 автомобильной дороги от пересечения ул. Коростова и ул. Менделеева до ООО "Усольехимпром" - 24,9 млн. руб.</t>
  </si>
  <si>
    <t>Выполнено благоустройство 2-х территорий общего пользования ( озеро "Молодежное" - 102,682 млн. руб.; сквер по проезду Серегина - 23,220 млн. руб.); дополнительно в рамках народных инициатив установлены урны на острове "Варничный" - 92,2 тыс. руб..</t>
  </si>
  <si>
    <t>Обустройство пешеходных  переходов</t>
  </si>
  <si>
    <t>Муниципальная программа города Усолье-Сибирское "Развитие жилищно- коммунального хозяйства";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программа Иркутской области «Экономическое развитие и инновационная экономика» на 2019-2024 годы</t>
  </si>
  <si>
    <t>Обустройство пешеходных дорожек</t>
  </si>
  <si>
    <t xml:space="preserve">Выполнено обустройство 3-х пешеходных дорожек (районы Д/с № 5, Д/с № 6, Свято-Никольского парка) в рамках народных инициатив. </t>
  </si>
  <si>
    <t>ИТОГО по охране окружающей среды:</t>
  </si>
  <si>
    <t>Сбор, транспортировка и утилизация (захоронение) ТКО с несанкционировааных мест размещения отходов</t>
  </si>
  <si>
    <t>Федеральный проект "Чистая страна"</t>
  </si>
  <si>
    <t>Ликвидировано 19 несанкционированных свалок.</t>
  </si>
  <si>
    <t>ВСЕГО по Стратегической задачи 2:</t>
  </si>
  <si>
    <t>1</t>
  </si>
  <si>
    <t>2</t>
  </si>
  <si>
    <t>3</t>
  </si>
  <si>
    <t>7</t>
  </si>
  <si>
    <t>8</t>
  </si>
  <si>
    <t>Продолжается реализация проекта в рамках ТОСЭР. В 2021 году объем инвестиций в основной капитал составил 3,954 млн руб.</t>
  </si>
  <si>
    <t xml:space="preserve">Продолжается реализация проекта в рамках ТОСЭР. </t>
  </si>
  <si>
    <t>ООО "Фармасинтез-Хеми" принято решение приостановить реализацию проекта до завершения работ по ликвидации  загрязнения на промышленной площадке ООО «Усольехимпром».</t>
  </si>
  <si>
    <t xml:space="preserve">Продолжается реализация проекта в рамках ТОСЭР. В 2021 году объем инвестиций в основной капитал составил 15,0 млн руб. </t>
  </si>
  <si>
    <t>Выполняются пуско-наладочные работы. Создано 3 рабочих места.</t>
  </si>
  <si>
    <t>Проект в подготовительной стадии реализации.</t>
  </si>
  <si>
    <t>В 2021 году жилыми помещениями  специализированного жилого фонда по городу Усолье-Сибирское обеспечено 34 лица из числа детей-сирот и детей, оставшихся без попечения родителей. Жилые помещения предоставлены в г. Усолье-Сибирское, г. Черемхово, рп. Залари, г. Братск, г. Байкальск, г. Иркутск, п. Железнодорожный Усольского района.</t>
  </si>
  <si>
    <t>Выполнен капитальный ремонт пищеблока Гимназии №1 (помещения подвала, кухни, столовой, подсобное помещение 2 этажа).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СОШ № 17 разрабатывается проект капитального ремонта всей школы, в том числе столовой.</t>
  </si>
  <si>
    <t>Распоряжением министерства строительства Иркутской области от 09 сентября 2021 года № 59-700-мр объект включен в перечень объектов для предоставления субсидии из областного бюджета на строительство на 2022 год. В настоящее время прорабатывается вопрос на уровне региона и Федерации об источнике финансирования мероприятия.</t>
  </si>
  <si>
    <t>Распоряжением министерства строительства Иркутской области от 09 сентября 2021 года № 59-697-мр объект включен в перечень объектов для предоставления субсидии из областного бюджета на приобретение в 2022 году. В настоящее время прорабатывается вопрос на уровне региона и Федерации об источнике финансирования мероприятия.</t>
  </si>
  <si>
    <t>Подготовка лагерей к летней оздоровительной кампаниии (укрепление материально-технической базы):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Юность - приобретены технологическое оборудование для кухни, хозяйственный и кухонный инвентарь, масляные радиаторы, МАФ, уличные туалеты (4 шт.), зеркало (10 шт.);                                                                                                                                                                 - Смена - приобретены водонагреватели (4 шт.), облучатель бактерицидный (12 шт.), холодильное оборудование (2 шт.), матрацы (20 шт.), вагон-дом, бензиновый триммер, шуруповерт.                                                                                                                                                                                     В 2021 году отдыхом и оздоровлением в ДОЛ было охвачено 630 детей (в каждом лагере по 315 детей). Уменьшение количества детей связано с ограничительтными мерами, связанными с распространением COVID.</t>
  </si>
  <si>
    <t>Распоряжением министерства культуры и архивов Иркутской области от 03.06.2020 г. № 56-187-мр меропритияе включено в рейтинг муниципальных образований для предоставления субсидии на капитальный ремонт объектов в сфере культуры в 2021 году.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отсутствием финансирования из областного бюджета мероприятие в 2021 году не исполнено.</t>
  </si>
  <si>
    <t>Распоряжением министерства культуры и архивов Иркутской области от 03.06.2020 г. № 56-187-мр меропритияе включено в рейтинг муниципальных образований для предоставления субсидии на капитальный ремонт объектов в сфере культуры в 2021 году.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отсутствием финансирования из областного бюджета мероприятие в 2021 году не исполнено.</t>
  </si>
  <si>
    <t>Распоряжением министерства культуры и архивов Иркутской области от 03.06.2020 г. № 56-187-мр меропритияе включено в рейтинг муниципальных образований для предоставления субсидии на капитальный ремонт объектов в сфере культуры в 2021 году.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отсутствием финансирования из областного бюджета мероприятие в 2021 году не исполнено.</t>
  </si>
  <si>
    <t xml:space="preserve">Муниципальная программа города Усолье-Сибирское "Развитие культуры и архивного дела";
Государственная программа Иркутской области «Экономическое развитие и инновационная экономика» на 2019 - 2024г </t>
  </si>
  <si>
    <t>Муниципальная программа города Усолье-Сибирское "Развитие физической культуры и спорта";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программа Иркутской области «Экономическое развитие и инновационная экономика» на 2019 - 2024г</t>
  </si>
  <si>
    <t xml:space="preserve">Муниципальная программа города Усолье-Сибирское "Развитие физической культуры и спорта";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программа Иркутской области "Развитие физической культуры и спорта" </t>
  </si>
  <si>
    <t xml:space="preserve">Муниципальная программа города Усолье-Сибирское "Развитие физической культуры и спорта";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программа Иркутской области "Развитие физической культуры и спорта" </t>
  </si>
  <si>
    <t xml:space="preserve">Муниципальная программа города Усолье-Сибирское "Развитие физической культуры и спорта"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программа Иркутской области "Развитие физической культуры и спорта" </t>
  </si>
  <si>
    <t>Поданы документы в Министерство спорта Иркутской области (далее - Министерство) для включения в рейтинг объектов муниципальной собственности в сфере физической культуры и спорта в целях реализации мероприятий по капитальному ремонту объектов в сфере физической культуры и спорта на 2022 год. Распоряжением Министерства от 29.06.2021 г. № 96-580-мр меропрития включено в рейтинг. Распоряжением министерства строительства Иркутской области от 08.09.2021 г. № 59-690-мр принято решение предоставить субсидию из областного бюджета на реализацию мероприятия в 2022 году.</t>
  </si>
  <si>
    <t>Муниципальная программа города Усолье-Сибирское "Развитие физической культуры и спорта"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программа Иркутской области "Развитие физической культуры и спорта</t>
  </si>
  <si>
    <t>Проведен аукцион на проектирование строительства 8-ми этажного 2-х подъездного дома на 96 квартир для переселения граждан многоквартирных домов по ул. Ватутина, 2, 4. Начато проектирование.</t>
  </si>
  <si>
    <t xml:space="preserve">Выполнены работы по восстановлению наружного освещения  улиц: . ул. Коммунальная, пер. Речной протяженность 870 м., ул. Тимирязева протяженность 1020 м., от ЖД (остановка) до Московского тракта, протяженность 260 м., пер. Рабочий, протяженность 295 м., ул. Московская, протяженность 430 м.,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реализации мероприятий перечня проектов народных инициатив восстановлено освещение по ул. Пионерская, ул. Крылова, ул. Глинки, ул. Белинского. </t>
  </si>
  <si>
    <t xml:space="preserve">Заключен муниципальный контракт от 28.09.2021 г. на выполнение работ по разработке проектной документации по объекту «Строительство канализационных очистных сооружений на территории города Усолье-Сибирское». Общая сумма по контракту 32,243 млн. руб. Исполнитель: ООО Проектно-конструкторское бюро «Инженерные системы». Срок исполнения контракта до 31.12.2022 г.
Этапы выполнения работ: 
1 этап: выполнение комплекса инженерных изысканий для разработки проектной документации.
Для выбора наилучших проектных решений на начальном этапе необходимо провести предпроектную разработку.
2 этап: разработка проектной документации. Разработка сметной документации. Получение положительного заключения государственной экологической экспертизы, государственной экспертизы проектной документации, результатов инженерных изысканий, а также в части проверки достоверности определения сметной стоимости строительства объекта. 
3 этап: разработка рабочей документации.
</t>
  </si>
  <si>
    <t xml:space="preserve">В рамках муниципального контракта, заключенного между администрацией города Усолье-Сибирское и АО «Русатом Инфраструктурные решения» от 29.09.2021 г. №307/12972/-Д на оказание услуг на проведение предпроектного технического обследования водовода, проходящего по территории ООО «Усольехимпром» (цена контракта 50,7 тыс. рублей), определено техническое состояние водовода, получено заключение о необходимости строительства резервного водовода в обход территории ООО «Усольехимпром».
Администрацией города Усолье-Сибирское 20.12.2021 г. в Единой информационной системе в сфере закупок размещена документация о закупке «Разработка проектной документации по объекту «Строительство сетей водоснабжения на территории города Усолье-Сибирское». </t>
  </si>
  <si>
    <t xml:space="preserve">                                                               11,87 км
(ул. Карла Либкнехта, ул. Матросова, ул. Промышленная, ул. Молотовая, ул. Машинострителей, ул. Октябрьская, ул. Республики, ул. Депутатская, ул. Карла Маркса, ул. Красноармеская, ул.Мира , ул. Энгельса, ул. Орджоникидзе, автомобильная дорога от пересечения ул. Коростова и ул. Менделеева до ООО "Усольехимпром", пр-т Комсомольский 1 этап)</t>
  </si>
  <si>
    <t>01.06.2021 г. подана заявка на проектирование в министерство строительства, дорожного хозяйства Иркутской области. В связи с разделением  министерство строительства, дорожного хозяйства Иркутской области на министерство строительство и министерство транспорта и дорожного хозяйства и перераспределением полномочий, заявка не рассмотрена.</t>
  </si>
  <si>
    <t>Подача заявки на получение субсидии на строительство сетей водоснабжения.</t>
  </si>
  <si>
    <t>Завершены работы по демонтажу цеха ртутного электролиза. Проведены работы по расширению и устройству технологических площадок для складировани строительных конструкций. По периметру цеха выставлена противофильтрационная завеса, протяженностью 540 м. Установлены локальные очистные сооружения (проведена опрессовка оборудования и пуско-наладочные работы). Проведены работы по затариванию наиболее загрязненных шламов и грунтов в специализированные контейнеры. Проводится подготовка основных объемов грунтов и строительных конструкций к дальнейшей демеркуризации, на предполагаемом к строительству, экотехнопарке "Восток".</t>
  </si>
  <si>
    <t>Приобретено 413 контейнеров для раздельного способа сбора отходов (в рамках реализации национального проекта "Экология" - 209 шт., за счет субсидии из областного бюджета на реализацию мероприятий по созданию мест(площадок) накопления твердых коммунальных отходов - 204шт).  Так же за счет субсидии создано 78 площадок хранения ТКО (51 площадка у МКД, 27 площадок в частном секторе).</t>
  </si>
  <si>
    <t xml:space="preserve">Приобретен аппарат компьютерной томографии в Усольский онкологический диспансер. </t>
  </si>
  <si>
    <t>Продолжается реализация проекта в рамках ТОСЭР. В 2021 году объем инвестиций в основной капитал составил 34,098 млн руб. Создано 36 рабочих мест.</t>
  </si>
  <si>
    <t xml:space="preserve">Проект реализуется.  В 2021 году объем инвестиций в основной капитал составил 80,0 млн руб. </t>
  </si>
  <si>
    <t xml:space="preserve">Продолжается реализация проекта в рамках ТОСЭР. В 2021 году объем инвестиций в основной капитал составил 3,58 млн руб. Создано 7 рабочих мест. </t>
  </si>
  <si>
    <t>Продолжается реализация проекта в рамках ТОСЭР. В 2021 году объем инвестиций в основной капитал составил 6,775 млн руб. Создано 12 рабочих мест.</t>
  </si>
  <si>
    <t xml:space="preserve">Проект в подготовительной стадии реализации. В 2021 году объем инвестиций в основной капитал составил 122,635 млн руб. </t>
  </si>
  <si>
    <t>Выпуск продукции начат в августе 2021 года.  В 2021 году объем инвестиций в основной капитал составил 41,458 млн руб.</t>
  </si>
  <si>
    <t>Проведены демонтажные работы.</t>
  </si>
  <si>
    <t xml:space="preserve">В 2021 году выполнена корректировка проектно-сметной документации, разделы которой были разработаны в 2020 году. Заявка на получение субсидий на строительство сетей водоснабжения будет направлена в министерства жилищной политики и энергетики Иркутской области в 2022 году. </t>
  </si>
  <si>
    <t>Финансирование в областном бюджете на проектирование сетей водоснабжения не было предусмотрено. Подача заявки в министерство жилищной политики и энергетики Иркутской области на получение субсидии на разработку проектной документации планируется в 2022 году</t>
  </si>
  <si>
    <t xml:space="preserve">Муниципальная программа города Усолье-Сибирское "Охрана окружающей среды"; 
Государственная программа Иркутской области "Развитие жилищно-коммунального хозяйства Иркутской области" </t>
  </si>
  <si>
    <t xml:space="preserve">Приобретен гусеничный электроподъемник в  СОШ № 17, раздвижной телескопический пандус в д/с № 32.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входе в здания СОШ № 17 и д/с № 32 установлена кнопка вызова персонала. </t>
  </si>
  <si>
    <t>Муниципальная программа города Усолье-Сибирское "Развитие жилищно- коммунального хозяйства";
Государственная программа Иркутской области "Реализация государственной политики в сфере строительства, дорожного хозяйства",  региональный проект "Дорожная сеть", национальный проект "Безопасные и качественные автомобильные дороги</t>
  </si>
  <si>
    <t>Ф</t>
  </si>
  <si>
    <t>О</t>
  </si>
  <si>
    <t>М</t>
  </si>
  <si>
    <t>С</t>
  </si>
  <si>
    <t>На реализацию Плана в 2021 году израсходовано 1 056 123,33 тыс. руб., в т.ч.:</t>
  </si>
  <si>
    <t>-</t>
  </si>
  <si>
    <t>514 842,75 тыс. руб. - средства федерального бюджета (48,7%);</t>
  </si>
  <si>
    <t>154 834,10 тыс. руб. - средства областного бюджета (14,7%);</t>
  </si>
  <si>
    <t>76 406,48 тыс. руб. - средства местного бюджета (7,2%);</t>
  </si>
  <si>
    <t>514 842,75 тыс. руб. - средства федерального бюджета (68,9%);</t>
  </si>
  <si>
    <t>154 834,10 тыс. руб. - средства областного бюджета (20,7%);</t>
  </si>
  <si>
    <t>76 406,48 тыс. руб. - средства местного бюджета (10,2%);</t>
  </si>
  <si>
    <t>На реализацию Стратегической задачи 1: Обеспечение достойных условий жизни израсходовано: 747 345,33 тыс. руб. (70,8%), в т.ч.:</t>
  </si>
  <si>
    <t>На реализацию Стратегической задачи 2: Создание возможностей для работы и бизнеса израсходовано 308 778,0 тыс. руб. (29,2%) за счет собственных средств хозяйствующих субъектов.</t>
  </si>
  <si>
    <t xml:space="preserve">Значительная часть расходов на реализацию Стратегической задачи 1 приходится на мероприятия, финансируемые из федерального бюджета (68,9%) и бюджета Иркутской области (20,7%). </t>
  </si>
  <si>
    <t xml:space="preserve">Разработаны проектные решения по рекультивации объектов, являющихся основными загрязнителями, а именно: производственная площадка ООО "Усольехимпром", шламонакопитель, коллектор № 2 органически загрязненных стоков, комплекс очистных сооружений, комплекс иловых карт комплекса очистных сооружений. 
В июне 2021 г. проведены общественные обсуждения (в форме опроса) технического задания на проведение оценки воздействия намечаемой хозяйственной и иной деятельности на окружающую среду (ОВОС) по объекту: «Выполнение работ по проектированию ликвидации накопленного вреда окружающей среде на территории городского округа г. Усолье- Сибирское Иркутской области».                                                                                                                                                                                                                                                                        Распоряжением Правительства Российской Федерации от 03.11.2021 г. № 3135-р определена этапность выполнения работ и изменен срок выполнения работ по исполнению государственного контракта от 27.11.2020 г. № 5/2020ЕИ до 27.11.2022 г.                                                                                                                                                                                       </t>
  </si>
  <si>
    <r>
      <t xml:space="preserve">В здании за счет местного бюджета проведены масштабные работы по  капитальному ремонту на сумму 2 057 631,59 руб.:
 - капитальный ремонт помещений (включая перепланировку) – 1 007 279,40 руб.;
 -  ремонт потолков  -  80 315,42 руб.;
 -  ремонт внутренних электрических сетей и установка дополнительного электрооборудования  -  491 292,53 руб.;
 -  установка автоматической пожарной сигнализации и  системы оповещения и управления эвакуацией людей  -  194 492,00 руб.;
 -  установка дверей и ремонт оконных блоков  -  60 095,00 руб.;
 -  установка охранной сигнализации – 111 372,24 руб.;
 -  изготовление и монтаж гардеробной – 63 200,00 руб.;
 - противопожарные мероприятия – 49 585,00 руб.
</t>
    </r>
    <r>
      <rPr>
        <sz val="14"/>
        <rFont val="Times New Roman"/>
        <family val="1"/>
        <charset val="204"/>
      </rPr>
      <t>В настоящее время  учреждением проводится работа по оформлению лицензии на осуществление образовательной деятельности.</t>
    </r>
  </si>
  <si>
    <t>иные источники (собственные средства, благотворительные пожертвования и т.д.)</t>
  </si>
  <si>
    <t>310 040,00 тыс. руб. - иные источники (29,4%).</t>
  </si>
  <si>
    <t>1 262,0 тыс. руб. - иные источники (0,2%).</t>
  </si>
  <si>
    <t xml:space="preserve">Основная доля расходов на реализацию Плана (53,5%) была направлена на развитие городской среды и благоустройство (ремонт автомобильных дорог общего пользования местного значения, благоустройство дворовых территорий многоквартирных домов, территорий общего пользования) и реализацию инвестиционных проектов (29,2%). </t>
  </si>
  <si>
    <t xml:space="preserve">В 2021 году завершено проектирование спортивного объекта. Пройдена государственная экологическая экспертиза, государственная техническая экспертиза проекта, государственнеая экспертиза достоверности сметной стоимости. </t>
  </si>
  <si>
    <t>В рамках национального проекта "Безопасные качественные автомобильные дорогои" выполнены работы по модернизации пешеходного перехода в зоне ГОКУ "Санаторная школа интернат № 4", расположенного по адресу: г. Усолье-Сибирское, ул. Карла Маркса, д. 64.</t>
  </si>
  <si>
    <t>Муниципальная программа города Усолье-Сибирское "Развитие жилищно- коммунального хозяйства";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программа Иркутской области "Обеспечение комплексных мер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на 2019 - 2024 годы</t>
  </si>
  <si>
    <t>Проект реализован. Соглашение об осуществлении деятельности на территории опережающего социально-экономического развития, создаваемой на территории монопрофильного муниципального образования Иркутской области (моногорода) "Усолье-Сибирское" расторгнуто 23.12.2021 г.</t>
  </si>
  <si>
    <t>Разработана ПСД, получено положительное заключение Государственной экологической экспертизы.</t>
  </si>
  <si>
    <t>Реализация проекта прекращена. Предприятие находится в стадии ликвидации.</t>
  </si>
  <si>
    <t xml:space="preserve">УТВЕРЖДЕН
постановлением администрации города
Усолье-Сибирское
от 29.03.2022 г. № 651-па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</si>
</sst>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#,##0.00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/>
    <xf numFmtId="0" fontId="1" fillId="0" borderId="5" xfId="0" applyFont="1" applyFill="1" applyBorder="1" applyAlignment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4" fillId="2" borderId="0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165" fontId="2" fillId="0" borderId="1" xfId="0" applyNumberFormat="1" applyFont="1" applyFill="1" applyBorder="1"/>
    <xf numFmtId="166" fontId="2" fillId="0" borderId="1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7" fillId="0" borderId="5" xfId="0" applyFont="1" applyFill="1" applyBorder="1"/>
    <xf numFmtId="165" fontId="7" fillId="0" borderId="1" xfId="0" applyNumberFormat="1" applyFont="1" applyFill="1" applyBorder="1"/>
    <xf numFmtId="166" fontId="7" fillId="0" borderId="1" xfId="0" applyNumberFormat="1" applyFont="1" applyFill="1" applyBorder="1"/>
    <xf numFmtId="0" fontId="7" fillId="0" borderId="1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164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3"/>
  <sheetViews>
    <sheetView tabSelected="1" view="pageBreakPreview" topLeftCell="A172" zoomScale="60" zoomScaleNormal="100" workbookViewId="0">
      <selection activeCell="E172" sqref="E172"/>
    </sheetView>
  </sheetViews>
  <sheetFormatPr defaultRowHeight="18.75" outlineLevelRow="1" outlineLevelCol="1" x14ac:dyDescent="0.3"/>
  <cols>
    <col min="1" max="1" width="4.5703125" style="5" customWidth="1"/>
    <col min="2" max="2" width="28.85546875" style="5" customWidth="1"/>
    <col min="3" max="3" width="47.42578125" style="5" customWidth="1"/>
    <col min="4" max="4" width="69.42578125" style="5" customWidth="1"/>
    <col min="5" max="5" width="100.42578125" style="5" customWidth="1"/>
    <col min="6" max="9" width="16.140625" style="5" customWidth="1" outlineLevel="1"/>
    <col min="10" max="10" width="16.7109375" style="5" customWidth="1" outlineLevel="1"/>
    <col min="11" max="16384" width="9.140625" style="5"/>
  </cols>
  <sheetData>
    <row r="1" spans="1:11" ht="109.5" customHeight="1" x14ac:dyDescent="0.3">
      <c r="A1" s="41"/>
      <c r="B1" s="41"/>
      <c r="C1" s="41"/>
      <c r="D1" s="61" t="s">
        <v>293</v>
      </c>
      <c r="E1" s="61"/>
      <c r="F1" s="62"/>
      <c r="G1" s="62"/>
      <c r="H1" s="62"/>
      <c r="I1" s="62"/>
      <c r="J1" s="62"/>
      <c r="K1" s="29"/>
    </row>
    <row r="2" spans="1:11" ht="1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29"/>
    </row>
    <row r="3" spans="1:11" ht="30.75" customHeight="1" x14ac:dyDescent="0.3">
      <c r="A3" s="63" t="s">
        <v>162</v>
      </c>
      <c r="B3" s="63"/>
      <c r="C3" s="63"/>
      <c r="D3" s="63"/>
      <c r="E3" s="63"/>
      <c r="F3" s="63"/>
      <c r="G3" s="63"/>
      <c r="H3" s="63"/>
      <c r="I3" s="63"/>
      <c r="J3" s="63"/>
    </row>
    <row r="4" spans="1:11" ht="29.25" customHeight="1" x14ac:dyDescent="0.3">
      <c r="A4" s="54" t="s">
        <v>163</v>
      </c>
      <c r="B4" s="54"/>
      <c r="C4" s="54"/>
      <c r="D4" s="54"/>
      <c r="E4" s="54"/>
      <c r="F4" s="54"/>
      <c r="G4" s="54"/>
      <c r="H4" s="54"/>
      <c r="I4" s="54"/>
      <c r="J4" s="54"/>
    </row>
    <row r="5" spans="1:11" ht="36" customHeight="1" x14ac:dyDescent="0.3">
      <c r="A5" s="64" t="s">
        <v>164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1.2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</row>
    <row r="7" spans="1:11" ht="24.75" customHeight="1" x14ac:dyDescent="0.3">
      <c r="A7" s="52" t="s">
        <v>0</v>
      </c>
      <c r="B7" s="52" t="s">
        <v>1</v>
      </c>
      <c r="C7" s="52" t="s">
        <v>2</v>
      </c>
      <c r="D7" s="52" t="s">
        <v>166</v>
      </c>
      <c r="E7" s="52" t="s">
        <v>167</v>
      </c>
      <c r="F7" s="52" t="s">
        <v>165</v>
      </c>
      <c r="G7" s="52"/>
      <c r="H7" s="52"/>
      <c r="I7" s="52"/>
      <c r="J7" s="52"/>
    </row>
    <row r="8" spans="1:11" ht="32.25" customHeight="1" x14ac:dyDescent="0.3">
      <c r="A8" s="52"/>
      <c r="B8" s="52"/>
      <c r="C8" s="52"/>
      <c r="D8" s="52"/>
      <c r="E8" s="52"/>
      <c r="F8" s="52" t="s">
        <v>3</v>
      </c>
      <c r="G8" s="52" t="s">
        <v>4</v>
      </c>
      <c r="H8" s="52" t="s">
        <v>5</v>
      </c>
      <c r="I8" s="52" t="s">
        <v>6</v>
      </c>
      <c r="J8" s="52" t="s">
        <v>283</v>
      </c>
    </row>
    <row r="9" spans="1:11" ht="32.25" customHeight="1" x14ac:dyDescent="0.3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1" ht="102" customHeight="1" x14ac:dyDescent="0.3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1" ht="24.75" customHeight="1" x14ac:dyDescent="0.3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1" s="1" customFormat="1" ht="24" customHeight="1" x14ac:dyDescent="0.3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1" s="1" customFormat="1" ht="24" customHeight="1" x14ac:dyDescent="0.3">
      <c r="A13" s="8"/>
      <c r="B13" s="8"/>
      <c r="C13" s="8"/>
      <c r="D13" s="8"/>
      <c r="E13" s="9" t="s">
        <v>173</v>
      </c>
      <c r="F13" s="10">
        <f>G13+H13+I13+J13</f>
        <v>1056123.3344000001</v>
      </c>
      <c r="G13" s="10">
        <f>G15+G174</f>
        <v>514842.75</v>
      </c>
      <c r="H13" s="10">
        <f>H15+H174</f>
        <v>154834.10199999998</v>
      </c>
      <c r="I13" s="10">
        <f>I15+I174</f>
        <v>76406.482399999994</v>
      </c>
      <c r="J13" s="10">
        <f>J15+J174</f>
        <v>310040</v>
      </c>
    </row>
    <row r="14" spans="1:11" s="1" customFormat="1" ht="23.25" customHeight="1" x14ac:dyDescent="0.3">
      <c r="A14" s="54" t="s">
        <v>8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1" s="1" customFormat="1" ht="23.25" customHeight="1" x14ac:dyDescent="0.3">
      <c r="A15" s="8"/>
      <c r="B15" s="8"/>
      <c r="C15" s="8"/>
      <c r="D15" s="8"/>
      <c r="E15" s="9" t="s">
        <v>174</v>
      </c>
      <c r="F15" s="10">
        <f>G15+H15+I15+J15</f>
        <v>747345.33439999993</v>
      </c>
      <c r="G15" s="10">
        <f>G17+G49+G76+G98+G109+G116+G141+G158</f>
        <v>514842.75</v>
      </c>
      <c r="H15" s="10">
        <f>H17+H49+H76+H98+H109+H116+H141+H158</f>
        <v>154834.10199999998</v>
      </c>
      <c r="I15" s="10">
        <f>I17+I49+I76+I98+I109+I116+I141+I158</f>
        <v>76406.482399999994</v>
      </c>
      <c r="J15" s="10">
        <f>J17+J49+J76+J98+J109+J116+J141+J158</f>
        <v>1262</v>
      </c>
    </row>
    <row r="16" spans="1:11" s="1" customFormat="1" ht="21.95" customHeight="1" x14ac:dyDescent="0.3">
      <c r="A16" s="54" t="s">
        <v>9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2" s="1" customFormat="1" ht="31.5" customHeight="1" x14ac:dyDescent="0.3">
      <c r="A17" s="8"/>
      <c r="B17" s="8"/>
      <c r="C17" s="8"/>
      <c r="D17" s="8"/>
      <c r="E17" s="9" t="s">
        <v>175</v>
      </c>
      <c r="F17" s="10">
        <f>G17+H17+I17+J17</f>
        <v>26348.457999999999</v>
      </c>
      <c r="G17" s="10">
        <f>G18+G21+G24+G27+G30+G32+G34+G39+G42</f>
        <v>0</v>
      </c>
      <c r="H17" s="10">
        <f>H18+H21+H24+H27+H30+H32+H34+H39+H42</f>
        <v>13628.314</v>
      </c>
      <c r="I17" s="10">
        <f>I18+I21+I24+I27+I30+I32+I34+I39+I42</f>
        <v>12720.144</v>
      </c>
      <c r="J17" s="10">
        <f>J18+J21+J24+J27+J30+J32+J34+J39+J42</f>
        <v>0</v>
      </c>
      <c r="K17" s="11">
        <f>F17/F13*100</f>
        <v>2.4948277480270771</v>
      </c>
      <c r="L17" s="12"/>
    </row>
    <row r="18" spans="1:12" ht="39.75" customHeight="1" x14ac:dyDescent="0.3">
      <c r="A18" s="55">
        <v>1</v>
      </c>
      <c r="B18" s="52" t="s">
        <v>10</v>
      </c>
      <c r="C18" s="52" t="s">
        <v>11</v>
      </c>
      <c r="D18" s="51" t="s">
        <v>97</v>
      </c>
      <c r="E18" s="60" t="s">
        <v>168</v>
      </c>
      <c r="F18" s="65">
        <f>G18+H18+I18+J18</f>
        <v>10024.171</v>
      </c>
      <c r="G18" s="65">
        <v>0</v>
      </c>
      <c r="H18" s="65">
        <v>9021.7540000000008</v>
      </c>
      <c r="I18" s="65">
        <v>1002.417</v>
      </c>
      <c r="J18" s="65">
        <v>0</v>
      </c>
    </row>
    <row r="19" spans="1:12" ht="34.5" customHeight="1" x14ac:dyDescent="0.3">
      <c r="A19" s="55"/>
      <c r="B19" s="52"/>
      <c r="C19" s="52"/>
      <c r="D19" s="51"/>
      <c r="E19" s="60"/>
      <c r="F19" s="65"/>
      <c r="G19" s="65"/>
      <c r="H19" s="65"/>
      <c r="I19" s="65"/>
      <c r="J19" s="65"/>
    </row>
    <row r="20" spans="1:12" ht="69" customHeight="1" x14ac:dyDescent="0.3">
      <c r="A20" s="55"/>
      <c r="B20" s="52"/>
      <c r="C20" s="52"/>
      <c r="D20" s="51"/>
      <c r="E20" s="60"/>
      <c r="F20" s="65"/>
      <c r="G20" s="65"/>
      <c r="H20" s="65"/>
      <c r="I20" s="65"/>
      <c r="J20" s="65"/>
    </row>
    <row r="21" spans="1:12" ht="24" customHeight="1" x14ac:dyDescent="0.3">
      <c r="A21" s="55">
        <v>2</v>
      </c>
      <c r="B21" s="52" t="s">
        <v>12</v>
      </c>
      <c r="C21" s="52" t="s">
        <v>11</v>
      </c>
      <c r="D21" s="52"/>
      <c r="E21" s="60" t="s">
        <v>169</v>
      </c>
      <c r="F21" s="65">
        <f>G21+H21+I21+J21</f>
        <v>2591.1999999999998</v>
      </c>
      <c r="G21" s="65">
        <v>0</v>
      </c>
      <c r="H21" s="65">
        <f>82.08+2250</f>
        <v>2332.08</v>
      </c>
      <c r="I21" s="65">
        <f>9.12+250</f>
        <v>259.12</v>
      </c>
      <c r="J21" s="65">
        <v>0</v>
      </c>
    </row>
    <row r="22" spans="1:12" ht="21" customHeight="1" x14ac:dyDescent="0.3">
      <c r="A22" s="55"/>
      <c r="B22" s="52"/>
      <c r="C22" s="52"/>
      <c r="D22" s="52"/>
      <c r="E22" s="60"/>
      <c r="F22" s="65"/>
      <c r="G22" s="65"/>
      <c r="H22" s="65"/>
      <c r="I22" s="65"/>
      <c r="J22" s="65"/>
    </row>
    <row r="23" spans="1:12" ht="93.75" customHeight="1" x14ac:dyDescent="0.3">
      <c r="A23" s="55"/>
      <c r="B23" s="52"/>
      <c r="C23" s="52"/>
      <c r="D23" s="52"/>
      <c r="E23" s="60"/>
      <c r="F23" s="65"/>
      <c r="G23" s="65"/>
      <c r="H23" s="65"/>
      <c r="I23" s="65"/>
      <c r="J23" s="65"/>
    </row>
    <row r="24" spans="1:12" ht="24" customHeight="1" x14ac:dyDescent="0.3">
      <c r="A24" s="55">
        <v>3</v>
      </c>
      <c r="B24" s="52" t="s">
        <v>13</v>
      </c>
      <c r="C24" s="52" t="s">
        <v>11</v>
      </c>
      <c r="D24" s="50" t="s">
        <v>98</v>
      </c>
      <c r="E24" s="50" t="s">
        <v>230</v>
      </c>
      <c r="F24" s="65">
        <f>G24+H24+I24+J24</f>
        <v>4850.3729999999996</v>
      </c>
      <c r="G24" s="65">
        <v>0</v>
      </c>
      <c r="H24" s="65">
        <v>0</v>
      </c>
      <c r="I24" s="65">
        <v>4850.3729999999996</v>
      </c>
      <c r="J24" s="65">
        <v>0</v>
      </c>
    </row>
    <row r="25" spans="1:12" ht="24" customHeight="1" x14ac:dyDescent="0.3">
      <c r="A25" s="55"/>
      <c r="B25" s="52"/>
      <c r="C25" s="52"/>
      <c r="D25" s="50"/>
      <c r="E25" s="50"/>
      <c r="F25" s="65"/>
      <c r="G25" s="65"/>
      <c r="H25" s="65"/>
      <c r="I25" s="65"/>
      <c r="J25" s="65"/>
    </row>
    <row r="26" spans="1:12" ht="75" customHeight="1" x14ac:dyDescent="0.3">
      <c r="A26" s="55"/>
      <c r="B26" s="52"/>
      <c r="C26" s="52"/>
      <c r="D26" s="50"/>
      <c r="E26" s="50"/>
      <c r="F26" s="65"/>
      <c r="G26" s="65"/>
      <c r="H26" s="65"/>
      <c r="I26" s="65"/>
      <c r="J26" s="65"/>
    </row>
    <row r="27" spans="1:12" ht="24" customHeight="1" x14ac:dyDescent="0.3">
      <c r="A27" s="55">
        <v>4</v>
      </c>
      <c r="B27" s="52" t="s">
        <v>14</v>
      </c>
      <c r="C27" s="52" t="s">
        <v>15</v>
      </c>
      <c r="D27" s="52"/>
      <c r="E27" s="51" t="s">
        <v>170</v>
      </c>
      <c r="F27" s="65">
        <f>G27+H27+I27+J27</f>
        <v>6031.3440000000001</v>
      </c>
      <c r="G27" s="57">
        <v>0</v>
      </c>
      <c r="H27" s="57">
        <v>0</v>
      </c>
      <c r="I27" s="65">
        <v>6031.3440000000001</v>
      </c>
      <c r="J27" s="57">
        <v>0</v>
      </c>
    </row>
    <row r="28" spans="1:12" ht="24" customHeight="1" x14ac:dyDescent="0.3">
      <c r="A28" s="55"/>
      <c r="B28" s="52"/>
      <c r="C28" s="52"/>
      <c r="D28" s="52"/>
      <c r="E28" s="51"/>
      <c r="F28" s="65"/>
      <c r="G28" s="57"/>
      <c r="H28" s="57"/>
      <c r="I28" s="65"/>
      <c r="J28" s="57"/>
    </row>
    <row r="29" spans="1:12" ht="64.5" customHeight="1" x14ac:dyDescent="0.3">
      <c r="A29" s="55"/>
      <c r="B29" s="52"/>
      <c r="C29" s="52"/>
      <c r="D29" s="52"/>
      <c r="E29" s="51"/>
      <c r="F29" s="65"/>
      <c r="G29" s="57"/>
      <c r="H29" s="57"/>
      <c r="I29" s="65"/>
      <c r="J29" s="57"/>
    </row>
    <row r="30" spans="1:12" ht="39" customHeight="1" x14ac:dyDescent="0.3">
      <c r="A30" s="55">
        <v>5</v>
      </c>
      <c r="B30" s="52" t="s">
        <v>16</v>
      </c>
      <c r="C30" s="52" t="s">
        <v>15</v>
      </c>
      <c r="D30" s="51" t="s">
        <v>99</v>
      </c>
      <c r="E30" s="51" t="s">
        <v>231</v>
      </c>
      <c r="F30" s="65">
        <f>G30+H30+I30+J30</f>
        <v>0</v>
      </c>
      <c r="G30" s="47">
        <v>0</v>
      </c>
      <c r="H30" s="47">
        <v>0</v>
      </c>
      <c r="I30" s="47">
        <v>0</v>
      </c>
      <c r="J30" s="47">
        <v>0</v>
      </c>
    </row>
    <row r="31" spans="1:12" ht="66.75" customHeight="1" x14ac:dyDescent="0.3">
      <c r="A31" s="55"/>
      <c r="B31" s="52"/>
      <c r="C31" s="52"/>
      <c r="D31" s="51"/>
      <c r="E31" s="51"/>
      <c r="F31" s="65"/>
      <c r="G31" s="47"/>
      <c r="H31" s="47"/>
      <c r="I31" s="47"/>
      <c r="J31" s="47"/>
    </row>
    <row r="32" spans="1:12" ht="34.5" customHeight="1" x14ac:dyDescent="0.3">
      <c r="A32" s="55">
        <v>6</v>
      </c>
      <c r="B32" s="52" t="s">
        <v>100</v>
      </c>
      <c r="C32" s="52" t="s">
        <v>15</v>
      </c>
      <c r="D32" s="51" t="s">
        <v>99</v>
      </c>
      <c r="E32" s="51" t="s">
        <v>232</v>
      </c>
      <c r="F32" s="65">
        <f>G32+H32+I32+J32</f>
        <v>0</v>
      </c>
      <c r="G32" s="47">
        <v>0</v>
      </c>
      <c r="H32" s="47">
        <v>0</v>
      </c>
      <c r="I32" s="47">
        <v>0</v>
      </c>
      <c r="J32" s="47">
        <v>0</v>
      </c>
    </row>
    <row r="33" spans="1:13" ht="92.25" customHeight="1" x14ac:dyDescent="0.3">
      <c r="A33" s="55"/>
      <c r="B33" s="52"/>
      <c r="C33" s="52"/>
      <c r="D33" s="51"/>
      <c r="E33" s="51"/>
      <c r="F33" s="65"/>
      <c r="G33" s="47"/>
      <c r="H33" s="47"/>
      <c r="I33" s="47"/>
      <c r="J33" s="47"/>
    </row>
    <row r="34" spans="1:13" ht="18.75" customHeight="1" x14ac:dyDescent="0.3">
      <c r="A34" s="55">
        <v>7</v>
      </c>
      <c r="B34" s="52" t="s">
        <v>17</v>
      </c>
      <c r="C34" s="52" t="s">
        <v>18</v>
      </c>
      <c r="D34" s="51" t="s">
        <v>171</v>
      </c>
      <c r="E34" s="51" t="s">
        <v>264</v>
      </c>
      <c r="F34" s="65">
        <f t="shared" ref="F34" si="0">G34+H34+I34+J34</f>
        <v>324.17</v>
      </c>
      <c r="G34" s="47">
        <v>0</v>
      </c>
      <c r="H34" s="47">
        <v>0</v>
      </c>
      <c r="I34" s="47">
        <v>324.17</v>
      </c>
      <c r="J34" s="47">
        <v>0</v>
      </c>
    </row>
    <row r="35" spans="1:13" ht="18.75" customHeight="1" x14ac:dyDescent="0.3">
      <c r="A35" s="55"/>
      <c r="B35" s="52"/>
      <c r="C35" s="52"/>
      <c r="D35" s="51"/>
      <c r="E35" s="51"/>
      <c r="F35" s="65"/>
      <c r="G35" s="47"/>
      <c r="H35" s="47"/>
      <c r="I35" s="47"/>
      <c r="J35" s="47"/>
    </row>
    <row r="36" spans="1:13" ht="24" customHeight="1" x14ac:dyDescent="0.3">
      <c r="A36" s="55"/>
      <c r="B36" s="52"/>
      <c r="C36" s="52"/>
      <c r="D36" s="51"/>
      <c r="E36" s="51"/>
      <c r="F36" s="65"/>
      <c r="G36" s="47"/>
      <c r="H36" s="47"/>
      <c r="I36" s="47"/>
      <c r="J36" s="47"/>
    </row>
    <row r="37" spans="1:13" ht="24" customHeight="1" x14ac:dyDescent="0.3">
      <c r="A37" s="55"/>
      <c r="B37" s="52"/>
      <c r="C37" s="52"/>
      <c r="D37" s="51"/>
      <c r="E37" s="51"/>
      <c r="F37" s="65"/>
      <c r="G37" s="47"/>
      <c r="H37" s="47"/>
      <c r="I37" s="47"/>
      <c r="J37" s="47"/>
    </row>
    <row r="38" spans="1:13" ht="99" customHeight="1" x14ac:dyDescent="0.3">
      <c r="A38" s="55"/>
      <c r="B38" s="52"/>
      <c r="C38" s="52"/>
      <c r="D38" s="51"/>
      <c r="E38" s="51"/>
      <c r="F38" s="65"/>
      <c r="G38" s="47"/>
      <c r="H38" s="47"/>
      <c r="I38" s="47"/>
      <c r="J38" s="47"/>
    </row>
    <row r="39" spans="1:13" ht="23.25" customHeight="1" x14ac:dyDescent="0.3">
      <c r="A39" s="55">
        <v>8</v>
      </c>
      <c r="B39" s="52" t="s">
        <v>19</v>
      </c>
      <c r="C39" s="52" t="s">
        <v>15</v>
      </c>
      <c r="D39" s="51" t="s">
        <v>101</v>
      </c>
      <c r="E39" s="51" t="s">
        <v>172</v>
      </c>
      <c r="F39" s="57">
        <f>G39+H39+I39+J39</f>
        <v>0</v>
      </c>
      <c r="G39" s="57">
        <v>0</v>
      </c>
      <c r="H39" s="57">
        <v>0</v>
      </c>
      <c r="I39" s="57">
        <v>0</v>
      </c>
      <c r="J39" s="57">
        <v>0</v>
      </c>
    </row>
    <row r="40" spans="1:13" ht="23.25" customHeight="1" x14ac:dyDescent="0.3">
      <c r="A40" s="55"/>
      <c r="B40" s="52"/>
      <c r="C40" s="52"/>
      <c r="D40" s="51"/>
      <c r="E40" s="51"/>
      <c r="F40" s="57"/>
      <c r="G40" s="57"/>
      <c r="H40" s="57"/>
      <c r="I40" s="57"/>
      <c r="J40" s="57"/>
    </row>
    <row r="41" spans="1:13" ht="159" customHeight="1" x14ac:dyDescent="0.3">
      <c r="A41" s="55"/>
      <c r="B41" s="52"/>
      <c r="C41" s="52"/>
      <c r="D41" s="51"/>
      <c r="E41" s="51"/>
      <c r="F41" s="57"/>
      <c r="G41" s="57"/>
      <c r="H41" s="57"/>
      <c r="I41" s="57"/>
      <c r="J41" s="57"/>
    </row>
    <row r="42" spans="1:13" ht="30.75" customHeight="1" x14ac:dyDescent="0.3">
      <c r="A42" s="55">
        <v>9</v>
      </c>
      <c r="B42" s="52" t="s">
        <v>20</v>
      </c>
      <c r="C42" s="52" t="s">
        <v>21</v>
      </c>
      <c r="D42" s="51" t="s">
        <v>102</v>
      </c>
      <c r="E42" s="51" t="s">
        <v>233</v>
      </c>
      <c r="F42" s="47">
        <f>G42+H42+I42+J42</f>
        <v>2527.1999999999998</v>
      </c>
      <c r="G42" s="57">
        <v>0</v>
      </c>
      <c r="H42" s="47">
        <v>2274.48</v>
      </c>
      <c r="I42" s="47">
        <v>252.72</v>
      </c>
      <c r="J42" s="47">
        <v>0</v>
      </c>
    </row>
    <row r="43" spans="1:13" ht="23.25" customHeight="1" x14ac:dyDescent="0.3">
      <c r="A43" s="55"/>
      <c r="B43" s="52"/>
      <c r="C43" s="52"/>
      <c r="D43" s="51"/>
      <c r="E43" s="51"/>
      <c r="F43" s="47"/>
      <c r="G43" s="57"/>
      <c r="H43" s="47"/>
      <c r="I43" s="47"/>
      <c r="J43" s="47"/>
    </row>
    <row r="44" spans="1:13" ht="37.5" customHeight="1" x14ac:dyDescent="0.3">
      <c r="A44" s="55"/>
      <c r="B44" s="52"/>
      <c r="C44" s="52"/>
      <c r="D44" s="51"/>
      <c r="E44" s="51"/>
      <c r="F44" s="47"/>
      <c r="G44" s="57"/>
      <c r="H44" s="47"/>
      <c r="I44" s="47"/>
      <c r="J44" s="47"/>
    </row>
    <row r="45" spans="1:13" ht="23.25" customHeight="1" x14ac:dyDescent="0.3">
      <c r="A45" s="55"/>
      <c r="B45" s="52"/>
      <c r="C45" s="52"/>
      <c r="D45" s="51"/>
      <c r="E45" s="51"/>
      <c r="F45" s="47"/>
      <c r="G45" s="57"/>
      <c r="H45" s="47"/>
      <c r="I45" s="47"/>
      <c r="J45" s="47"/>
    </row>
    <row r="46" spans="1:13" ht="23.25" customHeight="1" x14ac:dyDescent="0.3">
      <c r="A46" s="55"/>
      <c r="B46" s="52"/>
      <c r="C46" s="52"/>
      <c r="D46" s="51"/>
      <c r="E46" s="51"/>
      <c r="F46" s="47"/>
      <c r="G46" s="57"/>
      <c r="H46" s="47"/>
      <c r="I46" s="47"/>
      <c r="J46" s="47"/>
    </row>
    <row r="47" spans="1:13" ht="91.5" customHeight="1" x14ac:dyDescent="0.3">
      <c r="A47" s="55"/>
      <c r="B47" s="52"/>
      <c r="C47" s="52"/>
      <c r="D47" s="51"/>
      <c r="E47" s="51"/>
      <c r="F47" s="47"/>
      <c r="G47" s="57"/>
      <c r="H47" s="47"/>
      <c r="I47" s="47"/>
      <c r="J47" s="47"/>
      <c r="K47" s="70"/>
      <c r="L47" s="71"/>
      <c r="M47" s="72"/>
    </row>
    <row r="48" spans="1:13" s="1" customFormat="1" ht="21.95" customHeight="1" x14ac:dyDescent="0.3">
      <c r="A48" s="54" t="s">
        <v>22</v>
      </c>
      <c r="B48" s="54"/>
      <c r="C48" s="54"/>
      <c r="D48" s="54"/>
      <c r="E48" s="54"/>
      <c r="F48" s="54"/>
      <c r="G48" s="54"/>
      <c r="H48" s="54"/>
      <c r="I48" s="54"/>
      <c r="J48" s="54"/>
    </row>
    <row r="49" spans="1:11" s="1" customFormat="1" ht="21.95" customHeight="1" x14ac:dyDescent="0.3">
      <c r="A49" s="8"/>
      <c r="B49" s="8"/>
      <c r="C49" s="8"/>
      <c r="D49" s="8"/>
      <c r="E49" s="9" t="s">
        <v>176</v>
      </c>
      <c r="F49" s="10">
        <f>G49+H49+I49+J49</f>
        <v>14440.195</v>
      </c>
      <c r="G49" s="10">
        <f>G50+G53+G55+G57+G60+G62+G68+G71</f>
        <v>11000</v>
      </c>
      <c r="H49" s="10">
        <f>H50+H53+H55+H57+H60+H62+H68+H71</f>
        <v>849.18100000000004</v>
      </c>
      <c r="I49" s="10">
        <f>I50+I53+I55+I57+I60+I62+I68+I71</f>
        <v>2591.0140000000001</v>
      </c>
      <c r="J49" s="10">
        <f>J50+J53+J55+J57+J60+J62+J68+J71</f>
        <v>0</v>
      </c>
      <c r="K49" s="1">
        <f>F49/F13*100</f>
        <v>1.3672830179633988</v>
      </c>
    </row>
    <row r="50" spans="1:11" ht="23.25" customHeight="1" x14ac:dyDescent="0.3">
      <c r="A50" s="55">
        <v>1</v>
      </c>
      <c r="B50" s="52" t="s">
        <v>24</v>
      </c>
      <c r="C50" s="52" t="s">
        <v>23</v>
      </c>
      <c r="D50" s="51" t="s">
        <v>107</v>
      </c>
      <c r="E50" s="51" t="s">
        <v>177</v>
      </c>
      <c r="F50" s="57">
        <f>G50+H50+I50+J50</f>
        <v>439.03</v>
      </c>
      <c r="G50" s="57">
        <v>0</v>
      </c>
      <c r="H50" s="57">
        <v>0</v>
      </c>
      <c r="I50" s="57">
        <v>439.03</v>
      </c>
      <c r="J50" s="57">
        <v>0</v>
      </c>
    </row>
    <row r="51" spans="1:11" ht="23.25" customHeight="1" x14ac:dyDescent="0.3">
      <c r="A51" s="55"/>
      <c r="B51" s="52"/>
      <c r="C51" s="52"/>
      <c r="D51" s="51"/>
      <c r="E51" s="51"/>
      <c r="F51" s="57"/>
      <c r="G51" s="57"/>
      <c r="H51" s="57"/>
      <c r="I51" s="57"/>
      <c r="J51" s="57"/>
    </row>
    <row r="52" spans="1:11" ht="74.25" customHeight="1" x14ac:dyDescent="0.3">
      <c r="A52" s="55"/>
      <c r="B52" s="52"/>
      <c r="C52" s="52"/>
      <c r="D52" s="51"/>
      <c r="E52" s="51"/>
      <c r="F52" s="57"/>
      <c r="G52" s="57"/>
      <c r="H52" s="57"/>
      <c r="I52" s="57"/>
      <c r="J52" s="57"/>
    </row>
    <row r="53" spans="1:11" ht="23.25" customHeight="1" x14ac:dyDescent="0.3">
      <c r="A53" s="55">
        <v>2</v>
      </c>
      <c r="B53" s="52" t="s">
        <v>25</v>
      </c>
      <c r="C53" s="52" t="s">
        <v>23</v>
      </c>
      <c r="D53" s="51" t="s">
        <v>108</v>
      </c>
      <c r="E53" s="51" t="s">
        <v>234</v>
      </c>
      <c r="F53" s="57">
        <f>G53+H53+I53+J53</f>
        <v>0</v>
      </c>
      <c r="G53" s="57">
        <v>0</v>
      </c>
      <c r="H53" s="57">
        <v>0</v>
      </c>
      <c r="I53" s="57">
        <v>0</v>
      </c>
      <c r="J53" s="57">
        <v>0</v>
      </c>
    </row>
    <row r="54" spans="1:11" ht="108.75" customHeight="1" x14ac:dyDescent="0.3">
      <c r="A54" s="55"/>
      <c r="B54" s="52"/>
      <c r="C54" s="52"/>
      <c r="D54" s="51"/>
      <c r="E54" s="51"/>
      <c r="F54" s="57"/>
      <c r="G54" s="57"/>
      <c r="H54" s="57"/>
      <c r="I54" s="57"/>
      <c r="J54" s="57"/>
    </row>
    <row r="55" spans="1:11" ht="23.25" customHeight="1" x14ac:dyDescent="0.3">
      <c r="A55" s="55">
        <v>3</v>
      </c>
      <c r="B55" s="52" t="s">
        <v>26</v>
      </c>
      <c r="C55" s="52" t="s">
        <v>23</v>
      </c>
      <c r="D55" s="51" t="s">
        <v>110</v>
      </c>
      <c r="E55" s="51" t="s">
        <v>235</v>
      </c>
      <c r="F55" s="57">
        <f>G55+H55+I55+J55</f>
        <v>0</v>
      </c>
      <c r="G55" s="57">
        <v>0</v>
      </c>
      <c r="H55" s="57">
        <v>0</v>
      </c>
      <c r="I55" s="57">
        <v>0</v>
      </c>
      <c r="J55" s="57">
        <v>0</v>
      </c>
    </row>
    <row r="56" spans="1:11" ht="104.25" customHeight="1" x14ac:dyDescent="0.3">
      <c r="A56" s="55"/>
      <c r="B56" s="52"/>
      <c r="C56" s="52"/>
      <c r="D56" s="51"/>
      <c r="E56" s="51"/>
      <c r="F56" s="57"/>
      <c r="G56" s="57"/>
      <c r="H56" s="57"/>
      <c r="I56" s="57"/>
      <c r="J56" s="57"/>
    </row>
    <row r="57" spans="1:11" ht="23.25" customHeight="1" x14ac:dyDescent="0.3">
      <c r="A57" s="55">
        <v>4</v>
      </c>
      <c r="B57" s="52" t="s">
        <v>27</v>
      </c>
      <c r="C57" s="52" t="s">
        <v>106</v>
      </c>
      <c r="D57" s="51" t="s">
        <v>103</v>
      </c>
      <c r="E57" s="60" t="s">
        <v>178</v>
      </c>
      <c r="F57" s="57">
        <f>G57+H57+I57+J57</f>
        <v>10000</v>
      </c>
      <c r="G57" s="57">
        <v>10000</v>
      </c>
      <c r="H57" s="57">
        <v>0</v>
      </c>
      <c r="I57" s="57">
        <v>0</v>
      </c>
      <c r="J57" s="57">
        <v>0</v>
      </c>
    </row>
    <row r="58" spans="1:11" ht="23.25" customHeight="1" x14ac:dyDescent="0.3">
      <c r="A58" s="55"/>
      <c r="B58" s="52"/>
      <c r="C58" s="52"/>
      <c r="D58" s="51"/>
      <c r="E58" s="60"/>
      <c r="F58" s="57"/>
      <c r="G58" s="57"/>
      <c r="H58" s="57"/>
      <c r="I58" s="57"/>
      <c r="J58" s="57"/>
    </row>
    <row r="59" spans="1:11" ht="107.25" customHeight="1" x14ac:dyDescent="0.3">
      <c r="A59" s="55"/>
      <c r="B59" s="52"/>
      <c r="C59" s="52"/>
      <c r="D59" s="51"/>
      <c r="E59" s="60"/>
      <c r="F59" s="57"/>
      <c r="G59" s="57"/>
      <c r="H59" s="57"/>
      <c r="I59" s="57"/>
      <c r="J59" s="57"/>
    </row>
    <row r="60" spans="1:11" ht="23.25" customHeight="1" x14ac:dyDescent="0.3">
      <c r="A60" s="55">
        <v>5</v>
      </c>
      <c r="B60" s="52" t="s">
        <v>28</v>
      </c>
      <c r="C60" s="52" t="s">
        <v>23</v>
      </c>
      <c r="D60" s="51" t="s">
        <v>111</v>
      </c>
      <c r="E60" s="51" t="s">
        <v>236</v>
      </c>
      <c r="F60" s="57">
        <f>G60+H60+I60+J60</f>
        <v>0</v>
      </c>
      <c r="G60" s="57">
        <v>0</v>
      </c>
      <c r="H60" s="57">
        <v>0</v>
      </c>
      <c r="I60" s="57">
        <v>0</v>
      </c>
      <c r="J60" s="57">
        <v>0</v>
      </c>
    </row>
    <row r="61" spans="1:11" ht="111.75" customHeight="1" x14ac:dyDescent="0.3">
      <c r="A61" s="55"/>
      <c r="B61" s="52"/>
      <c r="C61" s="52"/>
      <c r="D61" s="51"/>
      <c r="E61" s="51"/>
      <c r="F61" s="57"/>
      <c r="G61" s="57"/>
      <c r="H61" s="57"/>
      <c r="I61" s="57"/>
      <c r="J61" s="57"/>
    </row>
    <row r="62" spans="1:11" ht="23.25" customHeight="1" x14ac:dyDescent="0.3">
      <c r="A62" s="55">
        <v>6</v>
      </c>
      <c r="B62" s="52" t="s">
        <v>29</v>
      </c>
      <c r="C62" s="52" t="s">
        <v>112</v>
      </c>
      <c r="D62" s="51" t="s">
        <v>113</v>
      </c>
      <c r="E62" s="51" t="s">
        <v>282</v>
      </c>
      <c r="F62" s="57">
        <f>G62+H62+I62+J62</f>
        <v>2057.6309999999999</v>
      </c>
      <c r="G62" s="57">
        <v>0</v>
      </c>
      <c r="H62" s="57">
        <v>0</v>
      </c>
      <c r="I62" s="57">
        <v>2057.6309999999999</v>
      </c>
      <c r="J62" s="57">
        <v>0</v>
      </c>
    </row>
    <row r="63" spans="1:11" ht="63" customHeight="1" x14ac:dyDescent="0.3">
      <c r="A63" s="55"/>
      <c r="B63" s="52"/>
      <c r="C63" s="52"/>
      <c r="D63" s="51"/>
      <c r="E63" s="51"/>
      <c r="F63" s="57"/>
      <c r="G63" s="57"/>
      <c r="H63" s="57"/>
      <c r="I63" s="57"/>
      <c r="J63" s="57"/>
    </row>
    <row r="64" spans="1:11" ht="66" customHeight="1" x14ac:dyDescent="0.3">
      <c r="A64" s="55"/>
      <c r="B64" s="52"/>
      <c r="C64" s="52"/>
      <c r="D64" s="51"/>
      <c r="E64" s="51"/>
      <c r="F64" s="57"/>
      <c r="G64" s="57"/>
      <c r="H64" s="57"/>
      <c r="I64" s="57"/>
      <c r="J64" s="57"/>
    </row>
    <row r="65" spans="1:11" ht="23.25" customHeight="1" x14ac:dyDescent="0.3">
      <c r="A65" s="55"/>
      <c r="B65" s="52"/>
      <c r="C65" s="52"/>
      <c r="D65" s="51"/>
      <c r="E65" s="51"/>
      <c r="F65" s="57"/>
      <c r="G65" s="57"/>
      <c r="H65" s="57"/>
      <c r="I65" s="57"/>
      <c r="J65" s="57"/>
    </row>
    <row r="66" spans="1:11" ht="23.25" customHeight="1" x14ac:dyDescent="0.3">
      <c r="A66" s="55"/>
      <c r="B66" s="52"/>
      <c r="C66" s="52"/>
      <c r="D66" s="51"/>
      <c r="E66" s="51"/>
      <c r="F66" s="57"/>
      <c r="G66" s="57"/>
      <c r="H66" s="57"/>
      <c r="I66" s="57"/>
      <c r="J66" s="57"/>
    </row>
    <row r="67" spans="1:11" ht="105.75" customHeight="1" x14ac:dyDescent="0.3">
      <c r="A67" s="55"/>
      <c r="B67" s="52"/>
      <c r="C67" s="52"/>
      <c r="D67" s="51"/>
      <c r="E67" s="51"/>
      <c r="F67" s="57"/>
      <c r="G67" s="57"/>
      <c r="H67" s="57"/>
      <c r="I67" s="57"/>
      <c r="J67" s="57"/>
    </row>
    <row r="68" spans="1:11" ht="23.25" customHeight="1" x14ac:dyDescent="0.3">
      <c r="A68" s="55">
        <v>7</v>
      </c>
      <c r="B68" s="52" t="s">
        <v>104</v>
      </c>
      <c r="C68" s="52" t="s">
        <v>105</v>
      </c>
      <c r="D68" s="51" t="s">
        <v>109</v>
      </c>
      <c r="E68" s="51" t="s">
        <v>179</v>
      </c>
      <c r="F68" s="57">
        <f>G68+H68+I68+J68</f>
        <v>1000</v>
      </c>
      <c r="G68" s="57">
        <v>1000</v>
      </c>
      <c r="H68" s="57">
        <v>0</v>
      </c>
      <c r="I68" s="57">
        <v>0</v>
      </c>
      <c r="J68" s="57">
        <v>0</v>
      </c>
    </row>
    <row r="69" spans="1:11" ht="23.25" customHeight="1" x14ac:dyDescent="0.3">
      <c r="A69" s="55"/>
      <c r="B69" s="52"/>
      <c r="C69" s="52"/>
      <c r="D69" s="51"/>
      <c r="E69" s="51"/>
      <c r="F69" s="57"/>
      <c r="G69" s="57"/>
      <c r="H69" s="57"/>
      <c r="I69" s="57"/>
      <c r="J69" s="57"/>
    </row>
    <row r="70" spans="1:11" ht="148.5" customHeight="1" x14ac:dyDescent="0.3">
      <c r="A70" s="55"/>
      <c r="B70" s="52"/>
      <c r="C70" s="52"/>
      <c r="D70" s="51"/>
      <c r="E70" s="51"/>
      <c r="F70" s="57"/>
      <c r="G70" s="57"/>
      <c r="H70" s="57"/>
      <c r="I70" s="57"/>
      <c r="J70" s="57"/>
    </row>
    <row r="71" spans="1:11" ht="23.25" customHeight="1" x14ac:dyDescent="0.3">
      <c r="A71" s="55">
        <v>8</v>
      </c>
      <c r="B71" s="52" t="s">
        <v>180</v>
      </c>
      <c r="C71" s="52" t="s">
        <v>237</v>
      </c>
      <c r="D71" s="52"/>
      <c r="E71" s="51" t="s">
        <v>181</v>
      </c>
      <c r="F71" s="57">
        <f>G71+H71+I71+J71</f>
        <v>943.53399999999999</v>
      </c>
      <c r="G71" s="57">
        <v>0</v>
      </c>
      <c r="H71" s="57">
        <v>849.18100000000004</v>
      </c>
      <c r="I71" s="57">
        <v>94.352999999999994</v>
      </c>
      <c r="J71" s="57">
        <v>0</v>
      </c>
    </row>
    <row r="72" spans="1:11" ht="23.25" customHeight="1" x14ac:dyDescent="0.3">
      <c r="A72" s="55"/>
      <c r="B72" s="52"/>
      <c r="C72" s="52"/>
      <c r="D72" s="52"/>
      <c r="E72" s="51"/>
      <c r="F72" s="57"/>
      <c r="G72" s="57"/>
      <c r="H72" s="57"/>
      <c r="I72" s="57"/>
      <c r="J72" s="57"/>
    </row>
    <row r="73" spans="1:11" ht="23.25" customHeight="1" x14ac:dyDescent="0.3">
      <c r="A73" s="55"/>
      <c r="B73" s="52"/>
      <c r="C73" s="52"/>
      <c r="D73" s="52"/>
      <c r="E73" s="51"/>
      <c r="F73" s="57"/>
      <c r="G73" s="57"/>
      <c r="H73" s="57"/>
      <c r="I73" s="57"/>
      <c r="J73" s="57"/>
    </row>
    <row r="74" spans="1:11" ht="69" customHeight="1" x14ac:dyDescent="0.3">
      <c r="A74" s="55"/>
      <c r="B74" s="52"/>
      <c r="C74" s="52"/>
      <c r="D74" s="52"/>
      <c r="E74" s="51"/>
      <c r="F74" s="57"/>
      <c r="G74" s="57"/>
      <c r="H74" s="57"/>
      <c r="I74" s="57"/>
      <c r="J74" s="57"/>
    </row>
    <row r="75" spans="1:11" ht="21.95" customHeight="1" x14ac:dyDescent="0.3">
      <c r="A75" s="54" t="s">
        <v>30</v>
      </c>
      <c r="B75" s="54"/>
      <c r="C75" s="54"/>
      <c r="D75" s="54"/>
      <c r="E75" s="54"/>
      <c r="F75" s="54"/>
      <c r="G75" s="54"/>
      <c r="H75" s="54"/>
      <c r="I75" s="54"/>
      <c r="J75" s="54"/>
    </row>
    <row r="76" spans="1:11" ht="21.95" customHeight="1" x14ac:dyDescent="0.3">
      <c r="A76" s="8"/>
      <c r="B76" s="8"/>
      <c r="C76" s="8"/>
      <c r="D76" s="8"/>
      <c r="E76" s="9" t="s">
        <v>182</v>
      </c>
      <c r="F76" s="10">
        <f>G76+H76+I76+J76</f>
        <v>7525.61</v>
      </c>
      <c r="G76" s="10">
        <f>G77+G80+G83+G87+G90+G93</f>
        <v>0</v>
      </c>
      <c r="H76" s="10">
        <f>H77+H80+H83+H87+H90+H93</f>
        <v>6773.0140000000001</v>
      </c>
      <c r="I76" s="10">
        <f>I77+I80+I83+I87+I90+I93</f>
        <v>752.59599999999989</v>
      </c>
      <c r="J76" s="10">
        <f>J77+J80+J83+J87+J90+J93</f>
        <v>0</v>
      </c>
      <c r="K76" s="5">
        <f>F76/F13*100</f>
        <v>0.71256923835277397</v>
      </c>
    </row>
    <row r="77" spans="1:11" ht="23.25" customHeight="1" x14ac:dyDescent="0.3">
      <c r="A77" s="55">
        <v>1</v>
      </c>
      <c r="B77" s="52" t="s">
        <v>31</v>
      </c>
      <c r="C77" s="52" t="s">
        <v>32</v>
      </c>
      <c r="D77" s="51" t="s">
        <v>183</v>
      </c>
      <c r="E77" s="51" t="s">
        <v>184</v>
      </c>
      <c r="F77" s="47">
        <f>G77+H77+I77+J77</f>
        <v>0</v>
      </c>
      <c r="G77" s="47">
        <v>0</v>
      </c>
      <c r="H77" s="47">
        <v>0</v>
      </c>
      <c r="I77" s="47">
        <v>0</v>
      </c>
      <c r="J77" s="47">
        <v>0</v>
      </c>
    </row>
    <row r="78" spans="1:11" ht="51.75" customHeight="1" x14ac:dyDescent="0.3">
      <c r="A78" s="55"/>
      <c r="B78" s="52"/>
      <c r="C78" s="52"/>
      <c r="D78" s="51"/>
      <c r="E78" s="51"/>
      <c r="F78" s="47"/>
      <c r="G78" s="47"/>
      <c r="H78" s="47"/>
      <c r="I78" s="47"/>
      <c r="J78" s="47"/>
    </row>
    <row r="79" spans="1:11" ht="162" customHeight="1" x14ac:dyDescent="0.3">
      <c r="A79" s="55"/>
      <c r="B79" s="52"/>
      <c r="C79" s="52"/>
      <c r="D79" s="51"/>
      <c r="E79" s="51"/>
      <c r="F79" s="47"/>
      <c r="G79" s="47"/>
      <c r="H79" s="47"/>
      <c r="I79" s="47"/>
      <c r="J79" s="47"/>
    </row>
    <row r="80" spans="1:11" ht="23.25" customHeight="1" x14ac:dyDescent="0.3">
      <c r="A80" s="55">
        <v>2</v>
      </c>
      <c r="B80" s="52" t="s">
        <v>33</v>
      </c>
      <c r="C80" s="52" t="s">
        <v>239</v>
      </c>
      <c r="D80" s="51" t="s">
        <v>115</v>
      </c>
      <c r="E80" s="51" t="s">
        <v>287</v>
      </c>
      <c r="F80" s="47">
        <f>G80+H80+I80+J80</f>
        <v>3739.2860000000001</v>
      </c>
      <c r="G80" s="47">
        <v>0</v>
      </c>
      <c r="H80" s="47">
        <v>3365.3220000000001</v>
      </c>
      <c r="I80" s="47">
        <v>373.964</v>
      </c>
      <c r="J80" s="47">
        <v>0</v>
      </c>
    </row>
    <row r="81" spans="1:10" ht="41.25" customHeight="1" x14ac:dyDescent="0.3">
      <c r="A81" s="55"/>
      <c r="B81" s="52"/>
      <c r="C81" s="52"/>
      <c r="D81" s="51"/>
      <c r="E81" s="51"/>
      <c r="F81" s="47"/>
      <c r="G81" s="47"/>
      <c r="H81" s="47"/>
      <c r="I81" s="47"/>
      <c r="J81" s="47"/>
    </row>
    <row r="82" spans="1:10" ht="69.75" customHeight="1" x14ac:dyDescent="0.3">
      <c r="A82" s="55"/>
      <c r="B82" s="52"/>
      <c r="C82" s="52"/>
      <c r="D82" s="51"/>
      <c r="E82" s="51"/>
      <c r="F82" s="47"/>
      <c r="G82" s="47"/>
      <c r="H82" s="47"/>
      <c r="I82" s="47"/>
      <c r="J82" s="47"/>
    </row>
    <row r="83" spans="1:10" ht="23.25" customHeight="1" x14ac:dyDescent="0.3">
      <c r="A83" s="55">
        <v>3</v>
      </c>
      <c r="B83" s="52" t="s">
        <v>34</v>
      </c>
      <c r="C83" s="52" t="s">
        <v>238</v>
      </c>
      <c r="D83" s="51" t="s">
        <v>154</v>
      </c>
      <c r="E83" s="51" t="s">
        <v>185</v>
      </c>
      <c r="F83" s="57">
        <f>G83+H83+I83+J83</f>
        <v>2757.998</v>
      </c>
      <c r="G83" s="57">
        <v>0</v>
      </c>
      <c r="H83" s="57">
        <f>290.705+2191.494</f>
        <v>2482.1990000000001</v>
      </c>
      <c r="I83" s="57">
        <f>32.3+243.499</f>
        <v>275.79899999999998</v>
      </c>
      <c r="J83" s="57">
        <v>0</v>
      </c>
    </row>
    <row r="84" spans="1:10" ht="23.25" customHeight="1" x14ac:dyDescent="0.3">
      <c r="A84" s="55"/>
      <c r="B84" s="52"/>
      <c r="C84" s="52"/>
      <c r="D84" s="51"/>
      <c r="E84" s="51"/>
      <c r="F84" s="57"/>
      <c r="G84" s="57"/>
      <c r="H84" s="57"/>
      <c r="I84" s="57"/>
      <c r="J84" s="57"/>
    </row>
    <row r="85" spans="1:10" ht="23.25" customHeight="1" x14ac:dyDescent="0.3">
      <c r="A85" s="55"/>
      <c r="B85" s="52"/>
      <c r="C85" s="52"/>
      <c r="D85" s="51"/>
      <c r="E85" s="51"/>
      <c r="F85" s="57"/>
      <c r="G85" s="57"/>
      <c r="H85" s="57"/>
      <c r="I85" s="57"/>
      <c r="J85" s="57"/>
    </row>
    <row r="86" spans="1:10" ht="90.75" customHeight="1" x14ac:dyDescent="0.3">
      <c r="A86" s="55"/>
      <c r="B86" s="52"/>
      <c r="C86" s="52"/>
      <c r="D86" s="51"/>
      <c r="E86" s="51"/>
      <c r="F86" s="57"/>
      <c r="G86" s="57"/>
      <c r="H86" s="57"/>
      <c r="I86" s="57"/>
      <c r="J86" s="57"/>
    </row>
    <row r="87" spans="1:10" ht="39.75" customHeight="1" x14ac:dyDescent="0.3">
      <c r="A87" s="55">
        <v>4</v>
      </c>
      <c r="B87" s="52" t="s">
        <v>116</v>
      </c>
      <c r="C87" s="52" t="s">
        <v>240</v>
      </c>
      <c r="D87" s="51" t="s">
        <v>186</v>
      </c>
      <c r="E87" s="51" t="s">
        <v>187</v>
      </c>
      <c r="F87" s="57">
        <f>G87+H87+I87+J87</f>
        <v>547.30500000000006</v>
      </c>
      <c r="G87" s="57">
        <v>0</v>
      </c>
      <c r="H87" s="57">
        <v>492.57400000000001</v>
      </c>
      <c r="I87" s="57">
        <v>54.731000000000002</v>
      </c>
      <c r="J87" s="57">
        <v>0</v>
      </c>
    </row>
    <row r="88" spans="1:10" ht="34.5" customHeight="1" x14ac:dyDescent="0.3">
      <c r="A88" s="55"/>
      <c r="B88" s="52"/>
      <c r="C88" s="52"/>
      <c r="D88" s="51"/>
      <c r="E88" s="51"/>
      <c r="F88" s="57"/>
      <c r="G88" s="57"/>
      <c r="H88" s="57"/>
      <c r="I88" s="57"/>
      <c r="J88" s="57"/>
    </row>
    <row r="89" spans="1:10" ht="82.5" customHeight="1" x14ac:dyDescent="0.3">
      <c r="A89" s="55"/>
      <c r="B89" s="52"/>
      <c r="C89" s="52"/>
      <c r="D89" s="51"/>
      <c r="E89" s="51"/>
      <c r="F89" s="57"/>
      <c r="G89" s="57"/>
      <c r="H89" s="57"/>
      <c r="I89" s="57"/>
      <c r="J89" s="57"/>
    </row>
    <row r="90" spans="1:10" ht="23.25" customHeight="1" x14ac:dyDescent="0.3">
      <c r="A90" s="55">
        <v>5</v>
      </c>
      <c r="B90" s="52" t="s">
        <v>35</v>
      </c>
      <c r="C90" s="52" t="s">
        <v>241</v>
      </c>
      <c r="D90" s="51" t="s">
        <v>161</v>
      </c>
      <c r="E90" s="51" t="s">
        <v>242</v>
      </c>
      <c r="F90" s="47">
        <f>G90+H90+I90+J90</f>
        <v>0</v>
      </c>
      <c r="G90" s="47">
        <v>0</v>
      </c>
      <c r="H90" s="47">
        <v>0</v>
      </c>
      <c r="I90" s="47">
        <v>0</v>
      </c>
      <c r="J90" s="47">
        <v>0</v>
      </c>
    </row>
    <row r="91" spans="1:10" ht="23.25" customHeight="1" x14ac:dyDescent="0.3">
      <c r="A91" s="55"/>
      <c r="B91" s="52"/>
      <c r="C91" s="52"/>
      <c r="D91" s="51"/>
      <c r="E91" s="51"/>
      <c r="F91" s="47"/>
      <c r="G91" s="47"/>
      <c r="H91" s="47"/>
      <c r="I91" s="47"/>
      <c r="J91" s="47"/>
    </row>
    <row r="92" spans="1:10" ht="132" customHeight="1" x14ac:dyDescent="0.3">
      <c r="A92" s="55"/>
      <c r="B92" s="52"/>
      <c r="C92" s="52"/>
      <c r="D92" s="51"/>
      <c r="E92" s="51"/>
      <c r="F92" s="47"/>
      <c r="G92" s="47"/>
      <c r="H92" s="47"/>
      <c r="I92" s="47"/>
      <c r="J92" s="47"/>
    </row>
    <row r="93" spans="1:10" ht="23.25" customHeight="1" x14ac:dyDescent="0.3">
      <c r="A93" s="52">
        <v>6</v>
      </c>
      <c r="B93" s="52" t="s">
        <v>188</v>
      </c>
      <c r="C93" s="52" t="s">
        <v>243</v>
      </c>
      <c r="D93" s="58"/>
      <c r="E93" s="59" t="s">
        <v>189</v>
      </c>
      <c r="F93" s="46">
        <f>G93+H93+I93+J93</f>
        <v>481.02099999999996</v>
      </c>
      <c r="G93" s="46">
        <v>0</v>
      </c>
      <c r="H93" s="46">
        <v>432.91899999999998</v>
      </c>
      <c r="I93" s="46">
        <v>48.101999999999997</v>
      </c>
      <c r="J93" s="46">
        <v>0</v>
      </c>
    </row>
    <row r="94" spans="1:10" ht="23.25" customHeight="1" x14ac:dyDescent="0.3">
      <c r="A94" s="52"/>
      <c r="B94" s="52"/>
      <c r="C94" s="52"/>
      <c r="D94" s="58"/>
      <c r="E94" s="59"/>
      <c r="F94" s="46"/>
      <c r="G94" s="46"/>
      <c r="H94" s="46"/>
      <c r="I94" s="46"/>
      <c r="J94" s="46"/>
    </row>
    <row r="95" spans="1:10" ht="23.25" customHeight="1" x14ac:dyDescent="0.3">
      <c r="A95" s="52"/>
      <c r="B95" s="52"/>
      <c r="C95" s="52"/>
      <c r="D95" s="58"/>
      <c r="E95" s="59"/>
      <c r="F95" s="46"/>
      <c r="G95" s="46"/>
      <c r="H95" s="46"/>
      <c r="I95" s="46"/>
      <c r="J95" s="46"/>
    </row>
    <row r="96" spans="1:10" ht="60.75" customHeight="1" x14ac:dyDescent="0.3">
      <c r="A96" s="52"/>
      <c r="B96" s="52"/>
      <c r="C96" s="52"/>
      <c r="D96" s="58"/>
      <c r="E96" s="59"/>
      <c r="F96" s="46"/>
      <c r="G96" s="46"/>
      <c r="H96" s="46"/>
      <c r="I96" s="46"/>
      <c r="J96" s="46"/>
    </row>
    <row r="97" spans="1:11" s="1" customFormat="1" ht="27" customHeight="1" x14ac:dyDescent="0.3">
      <c r="A97" s="54" t="s">
        <v>36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1" s="1" customFormat="1" ht="36" customHeight="1" x14ac:dyDescent="0.3">
      <c r="A98" s="8"/>
      <c r="B98" s="8"/>
      <c r="C98" s="8"/>
      <c r="D98" s="8"/>
      <c r="E98" s="9" t="s">
        <v>190</v>
      </c>
      <c r="F98" s="10">
        <f t="shared" ref="F98:F104" si="1">G98+H98+I98+J98</f>
        <v>62500.9</v>
      </c>
      <c r="G98" s="10">
        <f>G99+G100+G101+G102+G103+G104+G106+G107</f>
        <v>10677</v>
      </c>
      <c r="H98" s="10">
        <f>H99+H100+H101+H102+H103+H104+H106+H107</f>
        <v>50561.9</v>
      </c>
      <c r="I98" s="10">
        <f>I99+I100+I101+I102+I103+I104+I106+I107</f>
        <v>0</v>
      </c>
      <c r="J98" s="10">
        <f>J99+J100+J101+J102+J103+J104+J106+J107</f>
        <v>1262</v>
      </c>
      <c r="K98" s="1">
        <f>F98/F13*100</f>
        <v>5.91795465209636</v>
      </c>
    </row>
    <row r="99" spans="1:11" ht="114.75" customHeight="1" outlineLevel="1" x14ac:dyDescent="0.3">
      <c r="A99" s="13" t="s">
        <v>218</v>
      </c>
      <c r="B99" s="7" t="s">
        <v>39</v>
      </c>
      <c r="C99" s="7" t="s">
        <v>37</v>
      </c>
      <c r="D99" s="14" t="s">
        <v>155</v>
      </c>
      <c r="E99" s="14" t="s">
        <v>191</v>
      </c>
      <c r="F99" s="15">
        <f t="shared" si="1"/>
        <v>48</v>
      </c>
      <c r="G99" s="15">
        <v>0</v>
      </c>
      <c r="H99" s="15">
        <v>0</v>
      </c>
      <c r="I99" s="15">
        <v>0</v>
      </c>
      <c r="J99" s="15">
        <v>48</v>
      </c>
    </row>
    <row r="100" spans="1:11" ht="83.25" customHeight="1" outlineLevel="1" x14ac:dyDescent="0.3">
      <c r="A100" s="13" t="s">
        <v>219</v>
      </c>
      <c r="B100" s="7" t="s">
        <v>41</v>
      </c>
      <c r="C100" s="7" t="s">
        <v>37</v>
      </c>
      <c r="D100" s="14" t="s">
        <v>155</v>
      </c>
      <c r="E100" s="14" t="s">
        <v>192</v>
      </c>
      <c r="F100" s="16">
        <f t="shared" si="1"/>
        <v>0</v>
      </c>
      <c r="G100" s="16">
        <v>0</v>
      </c>
      <c r="H100" s="16">
        <v>0</v>
      </c>
      <c r="I100" s="16">
        <v>0</v>
      </c>
      <c r="J100" s="16">
        <v>0</v>
      </c>
    </row>
    <row r="101" spans="1:11" ht="78.75" customHeight="1" outlineLevel="1" x14ac:dyDescent="0.3">
      <c r="A101" s="13" t="s">
        <v>220</v>
      </c>
      <c r="B101" s="7" t="s">
        <v>43</v>
      </c>
      <c r="C101" s="7" t="s">
        <v>37</v>
      </c>
      <c r="D101" s="14" t="s">
        <v>117</v>
      </c>
      <c r="E101" s="14" t="s">
        <v>192</v>
      </c>
      <c r="F101" s="15">
        <f t="shared" si="1"/>
        <v>0</v>
      </c>
      <c r="G101" s="15">
        <v>0</v>
      </c>
      <c r="H101" s="15">
        <v>0</v>
      </c>
      <c r="I101" s="15">
        <v>0</v>
      </c>
      <c r="J101" s="15">
        <v>0</v>
      </c>
    </row>
    <row r="102" spans="1:11" ht="91.5" customHeight="1" outlineLevel="1" x14ac:dyDescent="0.3">
      <c r="A102" s="13" t="s">
        <v>38</v>
      </c>
      <c r="B102" s="7" t="s">
        <v>44</v>
      </c>
      <c r="C102" s="7" t="s">
        <v>37</v>
      </c>
      <c r="D102" s="14" t="s">
        <v>156</v>
      </c>
      <c r="E102" s="14" t="s">
        <v>192</v>
      </c>
      <c r="F102" s="16">
        <f t="shared" si="1"/>
        <v>0</v>
      </c>
      <c r="G102" s="16">
        <v>0</v>
      </c>
      <c r="H102" s="16">
        <v>0</v>
      </c>
      <c r="I102" s="16">
        <v>0</v>
      </c>
      <c r="J102" s="16">
        <v>0</v>
      </c>
    </row>
    <row r="103" spans="1:11" ht="165.75" customHeight="1" outlineLevel="1" x14ac:dyDescent="0.3">
      <c r="A103" s="13" t="s">
        <v>40</v>
      </c>
      <c r="B103" s="7" t="s">
        <v>45</v>
      </c>
      <c r="C103" s="7" t="s">
        <v>37</v>
      </c>
      <c r="D103" s="14" t="s">
        <v>157</v>
      </c>
      <c r="E103" s="14" t="s">
        <v>193</v>
      </c>
      <c r="F103" s="16">
        <f t="shared" si="1"/>
        <v>1214</v>
      </c>
      <c r="G103" s="16">
        <v>0</v>
      </c>
      <c r="H103" s="16">
        <v>0</v>
      </c>
      <c r="I103" s="16">
        <v>0</v>
      </c>
      <c r="J103" s="16">
        <v>1214</v>
      </c>
    </row>
    <row r="104" spans="1:11" ht="54.95" customHeight="1" outlineLevel="1" x14ac:dyDescent="0.3">
      <c r="A104" s="69" t="s">
        <v>42</v>
      </c>
      <c r="B104" s="52" t="s">
        <v>118</v>
      </c>
      <c r="C104" s="52" t="s">
        <v>37</v>
      </c>
      <c r="D104" s="51" t="s">
        <v>158</v>
      </c>
      <c r="E104" s="51" t="s">
        <v>253</v>
      </c>
      <c r="F104" s="57">
        <f t="shared" si="1"/>
        <v>50000</v>
      </c>
      <c r="G104" s="57">
        <v>0</v>
      </c>
      <c r="H104" s="57">
        <v>50000</v>
      </c>
      <c r="I104" s="57">
        <v>0</v>
      </c>
      <c r="J104" s="57">
        <v>0</v>
      </c>
    </row>
    <row r="105" spans="1:11" ht="141.75" customHeight="1" outlineLevel="1" x14ac:dyDescent="0.3">
      <c r="A105" s="69"/>
      <c r="B105" s="52"/>
      <c r="C105" s="52"/>
      <c r="D105" s="51"/>
      <c r="E105" s="51"/>
      <c r="F105" s="57"/>
      <c r="G105" s="57"/>
      <c r="H105" s="57"/>
      <c r="I105" s="57"/>
      <c r="J105" s="57"/>
    </row>
    <row r="106" spans="1:11" ht="125.25" customHeight="1" outlineLevel="1" x14ac:dyDescent="0.3">
      <c r="A106" s="13" t="s">
        <v>221</v>
      </c>
      <c r="B106" s="7" t="s">
        <v>46</v>
      </c>
      <c r="C106" s="7" t="s">
        <v>37</v>
      </c>
      <c r="D106" s="14" t="s">
        <v>114</v>
      </c>
      <c r="E106" s="14" t="s">
        <v>192</v>
      </c>
      <c r="F106" s="16">
        <f>G106+H106+I106+J106</f>
        <v>0</v>
      </c>
      <c r="G106" s="16">
        <v>0</v>
      </c>
      <c r="H106" s="16">
        <v>0</v>
      </c>
      <c r="I106" s="16">
        <v>0</v>
      </c>
      <c r="J106" s="16">
        <v>0</v>
      </c>
    </row>
    <row r="107" spans="1:11" ht="101.25" customHeight="1" outlineLevel="1" x14ac:dyDescent="0.3">
      <c r="A107" s="13" t="s">
        <v>222</v>
      </c>
      <c r="B107" s="7" t="s">
        <v>194</v>
      </c>
      <c r="C107" s="7" t="s">
        <v>37</v>
      </c>
      <c r="D107" s="14"/>
      <c r="E107" s="14" t="s">
        <v>260</v>
      </c>
      <c r="F107" s="16">
        <f>G107+H107+I107+J107</f>
        <v>11238.9</v>
      </c>
      <c r="G107" s="16">
        <v>10677</v>
      </c>
      <c r="H107" s="16">
        <v>561.9</v>
      </c>
      <c r="I107" s="16">
        <v>0</v>
      </c>
      <c r="J107" s="16">
        <v>0</v>
      </c>
    </row>
    <row r="108" spans="1:11" s="1" customFormat="1" ht="48.75" customHeight="1" x14ac:dyDescent="0.3">
      <c r="A108" s="54" t="s">
        <v>47</v>
      </c>
      <c r="B108" s="54"/>
      <c r="C108" s="54"/>
      <c r="D108" s="54"/>
      <c r="E108" s="54"/>
      <c r="F108" s="54"/>
      <c r="G108" s="54"/>
      <c r="H108" s="54"/>
      <c r="I108" s="54"/>
      <c r="J108" s="54"/>
    </row>
    <row r="109" spans="1:11" s="1" customFormat="1" ht="24.75" customHeight="1" x14ac:dyDescent="0.3">
      <c r="A109" s="8"/>
      <c r="B109" s="8"/>
      <c r="C109" s="8"/>
      <c r="D109" s="8"/>
      <c r="E109" s="9" t="s">
        <v>195</v>
      </c>
      <c r="F109" s="10">
        <f>G109+H109+I109+J109</f>
        <v>16548.072</v>
      </c>
      <c r="G109" s="10">
        <f>G110</f>
        <v>4536.7039999999997</v>
      </c>
      <c r="H109" s="10">
        <f t="shared" ref="H109:J109" si="2">H110</f>
        <v>7427.5519999999997</v>
      </c>
      <c r="I109" s="10">
        <f t="shared" si="2"/>
        <v>4583.8159999999998</v>
      </c>
      <c r="J109" s="10">
        <f t="shared" si="2"/>
        <v>0</v>
      </c>
      <c r="K109" s="1">
        <f>F109/F13*100</f>
        <v>1.566869271892493</v>
      </c>
    </row>
    <row r="110" spans="1:11" ht="45.75" customHeight="1" x14ac:dyDescent="0.3">
      <c r="A110" s="55">
        <v>1</v>
      </c>
      <c r="B110" s="52" t="s">
        <v>49</v>
      </c>
      <c r="C110" s="52" t="s">
        <v>48</v>
      </c>
      <c r="D110" s="51" t="s">
        <v>196</v>
      </c>
      <c r="E110" s="51" t="s">
        <v>197</v>
      </c>
      <c r="F110" s="65">
        <f>G110+H110+I110+J110</f>
        <v>16548.072</v>
      </c>
      <c r="G110" s="65">
        <v>4536.7039999999997</v>
      </c>
      <c r="H110" s="65">
        <v>7427.5519999999997</v>
      </c>
      <c r="I110" s="65">
        <v>4583.8159999999998</v>
      </c>
      <c r="J110" s="65">
        <v>0</v>
      </c>
    </row>
    <row r="111" spans="1:11" ht="123" customHeight="1" x14ac:dyDescent="0.3">
      <c r="A111" s="55"/>
      <c r="B111" s="52"/>
      <c r="C111" s="52"/>
      <c r="D111" s="51"/>
      <c r="E111" s="51"/>
      <c r="F111" s="65"/>
      <c r="G111" s="65"/>
      <c r="H111" s="65"/>
      <c r="I111" s="65"/>
      <c r="J111" s="65"/>
    </row>
    <row r="112" spans="1:11" ht="51.75" customHeight="1" x14ac:dyDescent="0.3">
      <c r="A112" s="48">
        <v>2</v>
      </c>
      <c r="B112" s="49" t="s">
        <v>50</v>
      </c>
      <c r="C112" s="49" t="s">
        <v>51</v>
      </c>
      <c r="D112" s="50" t="s">
        <v>119</v>
      </c>
      <c r="E112" s="50" t="s">
        <v>229</v>
      </c>
      <c r="F112" s="65">
        <f t="shared" ref="F112" si="3">G112+H112+I112+J112</f>
        <v>0</v>
      </c>
      <c r="G112" s="65">
        <v>0</v>
      </c>
      <c r="H112" s="65">
        <v>0</v>
      </c>
      <c r="I112" s="65">
        <v>0</v>
      </c>
      <c r="J112" s="65">
        <v>0</v>
      </c>
    </row>
    <row r="113" spans="1:11" ht="81.75" customHeight="1" x14ac:dyDescent="0.3">
      <c r="A113" s="48"/>
      <c r="B113" s="49"/>
      <c r="C113" s="49"/>
      <c r="D113" s="50"/>
      <c r="E113" s="50"/>
      <c r="F113" s="65"/>
      <c r="G113" s="65"/>
      <c r="H113" s="65"/>
      <c r="I113" s="65"/>
      <c r="J113" s="65"/>
    </row>
    <row r="114" spans="1:11" s="21" customFormat="1" ht="104.25" customHeight="1" x14ac:dyDescent="0.3">
      <c r="A114" s="17">
        <v>3</v>
      </c>
      <c r="B114" s="18" t="s">
        <v>199</v>
      </c>
      <c r="C114" s="18" t="s">
        <v>200</v>
      </c>
      <c r="D114" s="19"/>
      <c r="E114" s="19" t="s">
        <v>244</v>
      </c>
      <c r="F114" s="20">
        <f>G114+H114+I114+J114</f>
        <v>0</v>
      </c>
      <c r="G114" s="20">
        <v>0</v>
      </c>
      <c r="H114" s="20">
        <v>0</v>
      </c>
      <c r="I114" s="20">
        <v>0</v>
      </c>
      <c r="J114" s="20">
        <v>0</v>
      </c>
    </row>
    <row r="115" spans="1:11" s="1" customFormat="1" ht="32.25" customHeight="1" x14ac:dyDescent="0.3">
      <c r="A115" s="54" t="s">
        <v>52</v>
      </c>
      <c r="B115" s="54"/>
      <c r="C115" s="54"/>
      <c r="D115" s="54"/>
      <c r="E115" s="54"/>
      <c r="F115" s="54"/>
      <c r="G115" s="54"/>
      <c r="H115" s="54"/>
      <c r="I115" s="54"/>
      <c r="J115" s="54"/>
    </row>
    <row r="116" spans="1:11" s="1" customFormat="1" ht="43.5" customHeight="1" x14ac:dyDescent="0.3">
      <c r="A116" s="8"/>
      <c r="B116" s="8"/>
      <c r="C116" s="8"/>
      <c r="D116" s="8"/>
      <c r="E116" s="9" t="s">
        <v>198</v>
      </c>
      <c r="F116" s="10">
        <f>G116+H116+I116+J116</f>
        <v>11599.072</v>
      </c>
      <c r="G116" s="10">
        <f>G117+G119+G122+G124+G130+G135</f>
        <v>0</v>
      </c>
      <c r="H116" s="10">
        <f>H117+H119+H122+H124+H130+H135</f>
        <v>2799.0010000000002</v>
      </c>
      <c r="I116" s="10">
        <f>I117+I119+I122+I124+I130+I135</f>
        <v>8800.0709999999999</v>
      </c>
      <c r="J116" s="10">
        <f>J117+J119+J122+J124+J130+J135</f>
        <v>0</v>
      </c>
      <c r="K116" s="1">
        <f>F116/F13*100</f>
        <v>1.0982686985691508</v>
      </c>
    </row>
    <row r="117" spans="1:11" ht="23.25" customHeight="1" x14ac:dyDescent="0.3">
      <c r="A117" s="55">
        <v>1</v>
      </c>
      <c r="B117" s="52" t="s">
        <v>53</v>
      </c>
      <c r="C117" s="52" t="s">
        <v>263</v>
      </c>
      <c r="D117" s="51" t="s">
        <v>250</v>
      </c>
      <c r="E117" s="50" t="s">
        <v>261</v>
      </c>
      <c r="F117" s="57">
        <f>G117+H117+I117+J117</f>
        <v>3349.2310000000002</v>
      </c>
      <c r="G117" s="57">
        <v>0</v>
      </c>
      <c r="H117" s="57">
        <v>0</v>
      </c>
      <c r="I117" s="57">
        <v>3349.2310000000002</v>
      </c>
      <c r="J117" s="57">
        <v>0</v>
      </c>
    </row>
    <row r="118" spans="1:11" ht="176.25" customHeight="1" x14ac:dyDescent="0.3">
      <c r="A118" s="55"/>
      <c r="B118" s="52"/>
      <c r="C118" s="52"/>
      <c r="D118" s="51"/>
      <c r="E118" s="50"/>
      <c r="F118" s="57"/>
      <c r="G118" s="57"/>
      <c r="H118" s="57"/>
      <c r="I118" s="57"/>
      <c r="J118" s="57"/>
    </row>
    <row r="119" spans="1:11" ht="30" customHeight="1" x14ac:dyDescent="0.3">
      <c r="A119" s="55">
        <v>2</v>
      </c>
      <c r="B119" s="52" t="s">
        <v>55</v>
      </c>
      <c r="C119" s="52" t="s">
        <v>263</v>
      </c>
      <c r="D119" s="51" t="s">
        <v>120</v>
      </c>
      <c r="E119" s="51" t="s">
        <v>262</v>
      </c>
      <c r="F119" s="57">
        <f>G119+H119+I119+J119</f>
        <v>0</v>
      </c>
      <c r="G119" s="57">
        <v>0</v>
      </c>
      <c r="H119" s="57">
        <v>0</v>
      </c>
      <c r="I119" s="57">
        <v>0</v>
      </c>
      <c r="J119" s="57">
        <v>0</v>
      </c>
    </row>
    <row r="120" spans="1:11" ht="235.5" customHeight="1" x14ac:dyDescent="0.3">
      <c r="A120" s="55"/>
      <c r="B120" s="52"/>
      <c r="C120" s="52"/>
      <c r="D120" s="51"/>
      <c r="E120" s="51"/>
      <c r="F120" s="57"/>
      <c r="G120" s="57"/>
      <c r="H120" s="57"/>
      <c r="I120" s="57"/>
      <c r="J120" s="57"/>
    </row>
    <row r="121" spans="1:11" ht="106.5" customHeight="1" x14ac:dyDescent="0.3">
      <c r="A121" s="55"/>
      <c r="B121" s="52"/>
      <c r="C121" s="52"/>
      <c r="D121" s="51"/>
      <c r="E121" s="51"/>
      <c r="F121" s="57"/>
      <c r="G121" s="57"/>
      <c r="H121" s="57"/>
      <c r="I121" s="57"/>
      <c r="J121" s="57"/>
    </row>
    <row r="122" spans="1:11" ht="32.25" customHeight="1" x14ac:dyDescent="0.3">
      <c r="A122" s="55">
        <v>3</v>
      </c>
      <c r="B122" s="52" t="s">
        <v>56</v>
      </c>
      <c r="C122" s="52" t="s">
        <v>54</v>
      </c>
      <c r="D122" s="51" t="s">
        <v>122</v>
      </c>
      <c r="E122" s="51" t="s">
        <v>245</v>
      </c>
      <c r="F122" s="47">
        <f>G122+H122+I122+J122</f>
        <v>7321.1910000000007</v>
      </c>
      <c r="G122" s="47">
        <v>0</v>
      </c>
      <c r="H122" s="47">
        <v>2018.6010000000001</v>
      </c>
      <c r="I122" s="47">
        <v>5302.59</v>
      </c>
      <c r="J122" s="47">
        <v>0</v>
      </c>
    </row>
    <row r="123" spans="1:11" ht="117" customHeight="1" x14ac:dyDescent="0.3">
      <c r="A123" s="55"/>
      <c r="B123" s="52"/>
      <c r="C123" s="52"/>
      <c r="D123" s="51"/>
      <c r="E123" s="51"/>
      <c r="F123" s="47"/>
      <c r="G123" s="47"/>
      <c r="H123" s="47"/>
      <c r="I123" s="47"/>
      <c r="J123" s="47"/>
    </row>
    <row r="124" spans="1:11" ht="23.25" customHeight="1" x14ac:dyDescent="0.3">
      <c r="A124" s="55">
        <v>4</v>
      </c>
      <c r="B124" s="52" t="s">
        <v>57</v>
      </c>
      <c r="C124" s="52" t="s">
        <v>54</v>
      </c>
      <c r="D124" s="51" t="s">
        <v>121</v>
      </c>
      <c r="E124" s="60" t="s">
        <v>246</v>
      </c>
      <c r="F124" s="57">
        <f>G124+H124+I124+J124</f>
        <v>0</v>
      </c>
      <c r="G124" s="57">
        <v>0</v>
      </c>
      <c r="H124" s="57">
        <v>0</v>
      </c>
      <c r="I124" s="57">
        <v>0</v>
      </c>
      <c r="J124" s="57">
        <v>0</v>
      </c>
    </row>
    <row r="125" spans="1:11" ht="48.75" customHeight="1" x14ac:dyDescent="0.3">
      <c r="A125" s="55"/>
      <c r="B125" s="52"/>
      <c r="C125" s="52"/>
      <c r="D125" s="51"/>
      <c r="E125" s="60"/>
      <c r="F125" s="57"/>
      <c r="G125" s="57"/>
      <c r="H125" s="57"/>
      <c r="I125" s="57"/>
      <c r="J125" s="57"/>
    </row>
    <row r="126" spans="1:11" ht="23.25" customHeight="1" x14ac:dyDescent="0.3">
      <c r="A126" s="55"/>
      <c r="B126" s="52"/>
      <c r="C126" s="52"/>
      <c r="D126" s="51"/>
      <c r="E126" s="60"/>
      <c r="F126" s="57"/>
      <c r="G126" s="57"/>
      <c r="H126" s="57"/>
      <c r="I126" s="57"/>
      <c r="J126" s="57"/>
    </row>
    <row r="127" spans="1:11" ht="33.75" customHeight="1" x14ac:dyDescent="0.3">
      <c r="A127" s="55"/>
      <c r="B127" s="52"/>
      <c r="C127" s="52"/>
      <c r="D127" s="51"/>
      <c r="E127" s="60"/>
      <c r="F127" s="57"/>
      <c r="G127" s="57"/>
      <c r="H127" s="57"/>
      <c r="I127" s="57"/>
      <c r="J127" s="57"/>
    </row>
    <row r="128" spans="1:11" ht="33.75" customHeight="1" x14ac:dyDescent="0.3">
      <c r="A128" s="55"/>
      <c r="B128" s="52"/>
      <c r="C128" s="52"/>
      <c r="D128" s="51"/>
      <c r="E128" s="60"/>
      <c r="F128" s="57"/>
      <c r="G128" s="57"/>
      <c r="H128" s="57"/>
      <c r="I128" s="57"/>
      <c r="J128" s="57"/>
    </row>
    <row r="129" spans="1:11" ht="135.75" customHeight="1" x14ac:dyDescent="0.3">
      <c r="A129" s="55"/>
      <c r="B129" s="52"/>
      <c r="C129" s="52"/>
      <c r="D129" s="51"/>
      <c r="E129" s="60"/>
      <c r="F129" s="57"/>
      <c r="G129" s="57"/>
      <c r="H129" s="57"/>
      <c r="I129" s="57"/>
      <c r="J129" s="57"/>
    </row>
    <row r="130" spans="1:11" ht="23.25" customHeight="1" x14ac:dyDescent="0.3">
      <c r="A130" s="55">
        <v>5</v>
      </c>
      <c r="B130" s="52" t="s">
        <v>123</v>
      </c>
      <c r="C130" s="52" t="s">
        <v>54</v>
      </c>
      <c r="D130" s="51" t="s">
        <v>121</v>
      </c>
      <c r="E130" s="51" t="s">
        <v>247</v>
      </c>
      <c r="F130" s="57">
        <f>G130+H130+I130+J130</f>
        <v>50.7</v>
      </c>
      <c r="G130" s="57">
        <v>0</v>
      </c>
      <c r="H130" s="57">
        <v>0</v>
      </c>
      <c r="I130" s="57">
        <v>50.7</v>
      </c>
      <c r="J130" s="57">
        <v>0</v>
      </c>
    </row>
    <row r="131" spans="1:11" ht="52.5" customHeight="1" x14ac:dyDescent="0.3">
      <c r="A131" s="55"/>
      <c r="B131" s="52"/>
      <c r="C131" s="52"/>
      <c r="D131" s="51"/>
      <c r="E131" s="51"/>
      <c r="F131" s="57"/>
      <c r="G131" s="57"/>
      <c r="H131" s="57"/>
      <c r="I131" s="57"/>
      <c r="J131" s="57"/>
    </row>
    <row r="132" spans="1:11" ht="23.25" customHeight="1" x14ac:dyDescent="0.3">
      <c r="A132" s="55"/>
      <c r="B132" s="52"/>
      <c r="C132" s="52"/>
      <c r="D132" s="51"/>
      <c r="E132" s="51"/>
      <c r="F132" s="57"/>
      <c r="G132" s="57"/>
      <c r="H132" s="57"/>
      <c r="I132" s="57"/>
      <c r="J132" s="57"/>
    </row>
    <row r="133" spans="1:11" ht="39" customHeight="1" x14ac:dyDescent="0.3">
      <c r="A133" s="55"/>
      <c r="B133" s="52"/>
      <c r="C133" s="52"/>
      <c r="D133" s="51"/>
      <c r="E133" s="51"/>
      <c r="F133" s="57"/>
      <c r="G133" s="57"/>
      <c r="H133" s="57"/>
      <c r="I133" s="57"/>
      <c r="J133" s="57"/>
    </row>
    <row r="134" spans="1:11" ht="91.5" customHeight="1" x14ac:dyDescent="0.3">
      <c r="A134" s="55"/>
      <c r="B134" s="52"/>
      <c r="C134" s="52"/>
      <c r="D134" s="51"/>
      <c r="E134" s="51"/>
      <c r="F134" s="57"/>
      <c r="G134" s="57"/>
      <c r="H134" s="57"/>
      <c r="I134" s="57"/>
      <c r="J134" s="57"/>
    </row>
    <row r="135" spans="1:11" ht="23.25" customHeight="1" x14ac:dyDescent="0.3">
      <c r="A135" s="55">
        <v>6</v>
      </c>
      <c r="B135" s="52" t="s">
        <v>201</v>
      </c>
      <c r="C135" s="52" t="s">
        <v>58</v>
      </c>
      <c r="D135" s="51"/>
      <c r="E135" s="51" t="s">
        <v>202</v>
      </c>
      <c r="F135" s="57">
        <f>G135+H135+I135+J135</f>
        <v>877.94999999999993</v>
      </c>
      <c r="G135" s="57">
        <v>0</v>
      </c>
      <c r="H135" s="57">
        <v>780.4</v>
      </c>
      <c r="I135" s="57">
        <v>97.55</v>
      </c>
      <c r="J135" s="57">
        <v>0</v>
      </c>
    </row>
    <row r="136" spans="1:11" ht="15" customHeight="1" x14ac:dyDescent="0.3">
      <c r="A136" s="55"/>
      <c r="B136" s="52"/>
      <c r="C136" s="52"/>
      <c r="D136" s="51"/>
      <c r="E136" s="51"/>
      <c r="F136" s="57"/>
      <c r="G136" s="57"/>
      <c r="H136" s="57"/>
      <c r="I136" s="57"/>
      <c r="J136" s="57"/>
    </row>
    <row r="137" spans="1:11" ht="24.75" customHeight="1" x14ac:dyDescent="0.3">
      <c r="A137" s="55"/>
      <c r="B137" s="52"/>
      <c r="C137" s="52"/>
      <c r="D137" s="51"/>
      <c r="E137" s="51"/>
      <c r="F137" s="57"/>
      <c r="G137" s="57"/>
      <c r="H137" s="57"/>
      <c r="I137" s="57"/>
      <c r="J137" s="57"/>
    </row>
    <row r="138" spans="1:11" ht="15.75" customHeight="1" x14ac:dyDescent="0.3">
      <c r="A138" s="55"/>
      <c r="B138" s="52"/>
      <c r="C138" s="52"/>
      <c r="D138" s="51"/>
      <c r="E138" s="51"/>
      <c r="F138" s="57"/>
      <c r="G138" s="57"/>
      <c r="H138" s="57"/>
      <c r="I138" s="57"/>
      <c r="J138" s="57"/>
    </row>
    <row r="139" spans="1:11" ht="51" customHeight="1" x14ac:dyDescent="0.3">
      <c r="A139" s="55"/>
      <c r="B139" s="52"/>
      <c r="C139" s="52"/>
      <c r="D139" s="51"/>
      <c r="E139" s="51"/>
      <c r="F139" s="57"/>
      <c r="G139" s="57"/>
      <c r="H139" s="57"/>
      <c r="I139" s="57"/>
      <c r="J139" s="57"/>
    </row>
    <row r="140" spans="1:11" s="1" customFormat="1" ht="26.25" customHeight="1" x14ac:dyDescent="0.3">
      <c r="A140" s="54" t="s">
        <v>59</v>
      </c>
      <c r="B140" s="54"/>
      <c r="C140" s="54"/>
      <c r="D140" s="54"/>
      <c r="E140" s="54"/>
      <c r="F140" s="54"/>
      <c r="G140" s="54"/>
      <c r="H140" s="54"/>
      <c r="I140" s="54"/>
      <c r="J140" s="54"/>
    </row>
    <row r="141" spans="1:11" s="1" customFormat="1" ht="27" customHeight="1" x14ac:dyDescent="0.3">
      <c r="A141" s="8"/>
      <c r="B141" s="8"/>
      <c r="C141" s="8"/>
      <c r="D141" s="8"/>
      <c r="E141" s="9" t="s">
        <v>203</v>
      </c>
      <c r="F141" s="10">
        <f>G141+H141+I141+J141</f>
        <v>564554.89199999999</v>
      </c>
      <c r="G141" s="10">
        <f>G142+G145+G149+G151+G152+G155+G156</f>
        <v>484191.82999999996</v>
      </c>
      <c r="H141" s="10">
        <f>H142+H145+H149+H151+H152+H155+H156</f>
        <v>39922.642</v>
      </c>
      <c r="I141" s="10">
        <f>I142+I145+I149+I151+I152+I155+I156</f>
        <v>40440.419999999991</v>
      </c>
      <c r="J141" s="10">
        <f>J142+J145+J149+J151+J152+J155+J156</f>
        <v>0</v>
      </c>
      <c r="K141" s="1">
        <f>F141/F13*100</f>
        <v>53.45539423392556</v>
      </c>
    </row>
    <row r="142" spans="1:11" ht="57.75" customHeight="1" x14ac:dyDescent="0.3">
      <c r="A142" s="55">
        <v>1</v>
      </c>
      <c r="B142" s="52" t="s">
        <v>60</v>
      </c>
      <c r="C142" s="52" t="s">
        <v>265</v>
      </c>
      <c r="D142" s="51" t="s">
        <v>248</v>
      </c>
      <c r="E142" s="51" t="s">
        <v>207</v>
      </c>
      <c r="F142" s="47">
        <f>G142+H142+I142+J142</f>
        <v>404664.60799999995</v>
      </c>
      <c r="G142" s="47">
        <f>344304.432+24625</f>
        <v>368929.43199999997</v>
      </c>
      <c r="H142" s="47">
        <v>0</v>
      </c>
      <c r="I142" s="47">
        <f>35486.439+248.737</f>
        <v>35735.175999999999</v>
      </c>
      <c r="J142" s="47">
        <v>0</v>
      </c>
    </row>
    <row r="143" spans="1:11" ht="52.5" customHeight="1" x14ac:dyDescent="0.3">
      <c r="A143" s="55"/>
      <c r="B143" s="52"/>
      <c r="C143" s="52"/>
      <c r="D143" s="51"/>
      <c r="E143" s="51"/>
      <c r="F143" s="47"/>
      <c r="G143" s="47"/>
      <c r="H143" s="47"/>
      <c r="I143" s="47"/>
      <c r="J143" s="47"/>
    </row>
    <row r="144" spans="1:11" ht="77.25" customHeight="1" x14ac:dyDescent="0.3">
      <c r="A144" s="55"/>
      <c r="B144" s="52"/>
      <c r="C144" s="52"/>
      <c r="D144" s="51"/>
      <c r="E144" s="51"/>
      <c r="F144" s="47"/>
      <c r="G144" s="47"/>
      <c r="H144" s="47"/>
      <c r="I144" s="47"/>
      <c r="J144" s="47"/>
    </row>
    <row r="145" spans="1:11" ht="39.75" customHeight="1" x14ac:dyDescent="0.3">
      <c r="A145" s="55">
        <v>2</v>
      </c>
      <c r="B145" s="52" t="s">
        <v>61</v>
      </c>
      <c r="C145" s="52" t="s">
        <v>62</v>
      </c>
      <c r="D145" s="51" t="s">
        <v>204</v>
      </c>
      <c r="E145" s="51" t="s">
        <v>205</v>
      </c>
      <c r="F145" s="47">
        <f>G145+H145+I145+J145</f>
        <v>7233.4359999999997</v>
      </c>
      <c r="G145" s="47">
        <v>0</v>
      </c>
      <c r="H145" s="47">
        <v>6510.0479999999998</v>
      </c>
      <c r="I145" s="47">
        <v>723.38800000000003</v>
      </c>
      <c r="J145" s="47">
        <v>0</v>
      </c>
    </row>
    <row r="146" spans="1:11" ht="30" customHeight="1" x14ac:dyDescent="0.3">
      <c r="A146" s="55"/>
      <c r="B146" s="52"/>
      <c r="C146" s="52"/>
      <c r="D146" s="51"/>
      <c r="E146" s="51"/>
      <c r="F146" s="47"/>
      <c r="G146" s="47"/>
      <c r="H146" s="47"/>
      <c r="I146" s="47"/>
      <c r="J146" s="47"/>
    </row>
    <row r="147" spans="1:11" ht="23.25" customHeight="1" x14ac:dyDescent="0.3">
      <c r="A147" s="55"/>
      <c r="B147" s="52"/>
      <c r="C147" s="52"/>
      <c r="D147" s="51"/>
      <c r="E147" s="51"/>
      <c r="F147" s="47"/>
      <c r="G147" s="47"/>
      <c r="H147" s="47"/>
      <c r="I147" s="47"/>
      <c r="J147" s="47"/>
    </row>
    <row r="148" spans="1:11" ht="60" customHeight="1" x14ac:dyDescent="0.3">
      <c r="A148" s="55"/>
      <c r="B148" s="52"/>
      <c r="C148" s="52"/>
      <c r="D148" s="51"/>
      <c r="E148" s="51"/>
      <c r="F148" s="47"/>
      <c r="G148" s="47"/>
      <c r="H148" s="47"/>
      <c r="I148" s="47"/>
      <c r="J148" s="47"/>
    </row>
    <row r="149" spans="1:11" ht="125.25" customHeight="1" x14ac:dyDescent="0.3">
      <c r="A149" s="55">
        <v>3</v>
      </c>
      <c r="B149" s="52" t="s">
        <v>63</v>
      </c>
      <c r="C149" s="52" t="s">
        <v>124</v>
      </c>
      <c r="D149" s="51" t="s">
        <v>125</v>
      </c>
      <c r="E149" s="51" t="s">
        <v>206</v>
      </c>
      <c r="F149" s="47">
        <f>G149+H149+I149+J149</f>
        <v>23586.321</v>
      </c>
      <c r="G149" s="47">
        <v>17768.898000000001</v>
      </c>
      <c r="H149" s="47">
        <v>5325.7169999999996</v>
      </c>
      <c r="I149" s="47">
        <v>491.70600000000002</v>
      </c>
      <c r="J149" s="47">
        <v>0</v>
      </c>
    </row>
    <row r="150" spans="1:11" ht="51" customHeight="1" x14ac:dyDescent="0.3">
      <c r="A150" s="55"/>
      <c r="B150" s="52"/>
      <c r="C150" s="52"/>
      <c r="D150" s="51"/>
      <c r="E150" s="51"/>
      <c r="F150" s="47"/>
      <c r="G150" s="47"/>
      <c r="H150" s="47"/>
      <c r="I150" s="47"/>
      <c r="J150" s="47"/>
    </row>
    <row r="151" spans="1:11" ht="171" customHeight="1" x14ac:dyDescent="0.3">
      <c r="A151" s="6">
        <v>4</v>
      </c>
      <c r="B151" s="7" t="s">
        <v>64</v>
      </c>
      <c r="C151" s="22" t="s">
        <v>124</v>
      </c>
      <c r="D151" s="14" t="s">
        <v>159</v>
      </c>
      <c r="E151" s="14" t="s">
        <v>208</v>
      </c>
      <c r="F151" s="15">
        <f>G151+H151+I151+J151</f>
        <v>125994.04399999999</v>
      </c>
      <c r="G151" s="15">
        <f>80000+17493.5</f>
        <v>97493.5</v>
      </c>
      <c r="H151" s="15">
        <f>3009.39+82.08+16992.3+5243.176</f>
        <v>25326.946</v>
      </c>
      <c r="I151" s="15">
        <f>334.376+9.12+975.791-491.705+2346.016</f>
        <v>3173.598</v>
      </c>
      <c r="J151" s="15">
        <v>0</v>
      </c>
    </row>
    <row r="152" spans="1:11" ht="23.25" customHeight="1" x14ac:dyDescent="0.3">
      <c r="A152" s="55">
        <v>5</v>
      </c>
      <c r="B152" s="52" t="s">
        <v>65</v>
      </c>
      <c r="C152" s="52" t="s">
        <v>95</v>
      </c>
      <c r="D152" s="51" t="s">
        <v>160</v>
      </c>
      <c r="E152" s="51" t="s">
        <v>249</v>
      </c>
      <c r="F152" s="47">
        <f>G152+H152+I152+J152</f>
        <v>0</v>
      </c>
      <c r="G152" s="47">
        <v>0</v>
      </c>
      <c r="H152" s="47">
        <v>0</v>
      </c>
      <c r="I152" s="47">
        <v>0</v>
      </c>
      <c r="J152" s="47">
        <v>0</v>
      </c>
    </row>
    <row r="153" spans="1:11" ht="23.25" customHeight="1" x14ac:dyDescent="0.3">
      <c r="A153" s="55"/>
      <c r="B153" s="52"/>
      <c r="C153" s="52"/>
      <c r="D153" s="51"/>
      <c r="E153" s="51"/>
      <c r="F153" s="47"/>
      <c r="G153" s="47"/>
      <c r="H153" s="47"/>
      <c r="I153" s="47"/>
      <c r="J153" s="47"/>
    </row>
    <row r="154" spans="1:11" ht="183" customHeight="1" x14ac:dyDescent="0.3">
      <c r="A154" s="55"/>
      <c r="B154" s="52"/>
      <c r="C154" s="52"/>
      <c r="D154" s="51"/>
      <c r="E154" s="51"/>
      <c r="F154" s="47"/>
      <c r="G154" s="47"/>
      <c r="H154" s="47"/>
      <c r="I154" s="47"/>
      <c r="J154" s="47"/>
    </row>
    <row r="155" spans="1:11" ht="213" customHeight="1" x14ac:dyDescent="0.3">
      <c r="A155" s="6">
        <v>6</v>
      </c>
      <c r="B155" s="7" t="s">
        <v>209</v>
      </c>
      <c r="C155" s="7" t="s">
        <v>289</v>
      </c>
      <c r="D155" s="14"/>
      <c r="E155" s="14" t="s">
        <v>288</v>
      </c>
      <c r="F155" s="15">
        <f>G155+H155+I155+J155</f>
        <v>1917.0040000000001</v>
      </c>
      <c r="G155" s="15">
        <v>0</v>
      </c>
      <c r="H155" s="15">
        <v>1716.4</v>
      </c>
      <c r="I155" s="15">
        <f>190.794+9.81</f>
        <v>200.60400000000001</v>
      </c>
      <c r="J155" s="15">
        <v>0</v>
      </c>
    </row>
    <row r="156" spans="1:11" ht="131.25" customHeight="1" x14ac:dyDescent="0.3">
      <c r="A156" s="6">
        <v>7</v>
      </c>
      <c r="B156" s="7" t="s">
        <v>211</v>
      </c>
      <c r="C156" s="7" t="s">
        <v>210</v>
      </c>
      <c r="D156" s="14"/>
      <c r="E156" s="14" t="s">
        <v>212</v>
      </c>
      <c r="F156" s="15">
        <f>G156+H156+I156+J156</f>
        <v>1159.479</v>
      </c>
      <c r="G156" s="15">
        <v>0</v>
      </c>
      <c r="H156" s="15">
        <v>1043.5309999999999</v>
      </c>
      <c r="I156" s="15">
        <v>115.94799999999999</v>
      </c>
      <c r="J156" s="15">
        <v>0</v>
      </c>
    </row>
    <row r="157" spans="1:11" s="1" customFormat="1" ht="24.75" customHeight="1" x14ac:dyDescent="0.3">
      <c r="A157" s="54" t="s">
        <v>66</v>
      </c>
      <c r="B157" s="54"/>
      <c r="C157" s="54"/>
      <c r="D157" s="54"/>
      <c r="E157" s="54"/>
      <c r="F157" s="54"/>
      <c r="G157" s="54"/>
      <c r="H157" s="54"/>
      <c r="I157" s="54"/>
      <c r="J157" s="54"/>
    </row>
    <row r="158" spans="1:11" s="1" customFormat="1" ht="24.75" customHeight="1" x14ac:dyDescent="0.3">
      <c r="A158" s="8"/>
      <c r="B158" s="8"/>
      <c r="C158" s="8"/>
      <c r="D158" s="8"/>
      <c r="E158" s="9" t="s">
        <v>213</v>
      </c>
      <c r="F158" s="10">
        <f>G158+H158+I158+J158</f>
        <v>43828.135399999999</v>
      </c>
      <c r="G158" s="10">
        <f>G159+G165+G168+G172</f>
        <v>4437.2160000000003</v>
      </c>
      <c r="H158" s="10">
        <f>H159+H165+H168+H172</f>
        <v>32872.498</v>
      </c>
      <c r="I158" s="10">
        <f>I159+I165+I168+I172</f>
        <v>6518.4214000000002</v>
      </c>
      <c r="J158" s="10">
        <f>J159+J165+J168+J172</f>
        <v>0</v>
      </c>
      <c r="K158" s="1">
        <f>F158/F13*100</f>
        <v>4.1499069258704937</v>
      </c>
    </row>
    <row r="159" spans="1:11" ht="33.75" customHeight="1" x14ac:dyDescent="0.3">
      <c r="A159" s="55">
        <v>1</v>
      </c>
      <c r="B159" s="52" t="s">
        <v>67</v>
      </c>
      <c r="C159" s="52" t="s">
        <v>68</v>
      </c>
      <c r="D159" s="51" t="s">
        <v>126</v>
      </c>
      <c r="E159" s="51" t="s">
        <v>251</v>
      </c>
      <c r="F159" s="57">
        <f>G159+H159+I159+J159</f>
        <v>0</v>
      </c>
      <c r="G159" s="57">
        <v>0</v>
      </c>
      <c r="H159" s="57">
        <v>0</v>
      </c>
      <c r="I159" s="57">
        <v>0</v>
      </c>
      <c r="J159" s="57">
        <v>0</v>
      </c>
    </row>
    <row r="160" spans="1:11" ht="31.5" customHeight="1" x14ac:dyDescent="0.3">
      <c r="A160" s="55"/>
      <c r="B160" s="52"/>
      <c r="C160" s="52"/>
      <c r="D160" s="51"/>
      <c r="E160" s="51"/>
      <c r="F160" s="57"/>
      <c r="G160" s="57"/>
      <c r="H160" s="57"/>
      <c r="I160" s="57"/>
      <c r="J160" s="57"/>
    </row>
    <row r="161" spans="1:11" ht="36.75" customHeight="1" x14ac:dyDescent="0.3">
      <c r="A161" s="55"/>
      <c r="B161" s="52"/>
      <c r="C161" s="52"/>
      <c r="D161" s="51"/>
      <c r="E161" s="51"/>
      <c r="F161" s="57"/>
      <c r="G161" s="57"/>
      <c r="H161" s="57"/>
      <c r="I161" s="57"/>
      <c r="J161" s="57"/>
    </row>
    <row r="162" spans="1:11" x14ac:dyDescent="0.3">
      <c r="A162" s="55"/>
      <c r="B162" s="52"/>
      <c r="C162" s="52"/>
      <c r="D162" s="51"/>
      <c r="E162" s="51"/>
      <c r="F162" s="57"/>
      <c r="G162" s="57"/>
      <c r="H162" s="57"/>
      <c r="I162" s="57"/>
      <c r="J162" s="57"/>
    </row>
    <row r="163" spans="1:11" ht="48.75" customHeight="1" x14ac:dyDescent="0.3">
      <c r="A163" s="55"/>
      <c r="B163" s="52"/>
      <c r="C163" s="52"/>
      <c r="D163" s="51"/>
      <c r="E163" s="51"/>
      <c r="F163" s="57"/>
      <c r="G163" s="57"/>
      <c r="H163" s="57"/>
      <c r="I163" s="57"/>
      <c r="J163" s="57"/>
    </row>
    <row r="164" spans="1:11" ht="40.5" hidden="1" customHeight="1" x14ac:dyDescent="0.3">
      <c r="A164" s="55"/>
      <c r="B164" s="52"/>
      <c r="C164" s="52"/>
      <c r="D164" s="51"/>
      <c r="E164" s="51"/>
      <c r="F164" s="57"/>
      <c r="G164" s="57"/>
      <c r="H164" s="57"/>
      <c r="I164" s="57"/>
      <c r="J164" s="57"/>
    </row>
    <row r="165" spans="1:11" ht="24.75" customHeight="1" x14ac:dyDescent="0.3">
      <c r="A165" s="55">
        <v>2</v>
      </c>
      <c r="B165" s="52" t="s">
        <v>128</v>
      </c>
      <c r="C165" s="52" t="s">
        <v>215</v>
      </c>
      <c r="D165" s="51" t="s">
        <v>129</v>
      </c>
      <c r="E165" s="51" t="s">
        <v>281</v>
      </c>
      <c r="F165" s="57">
        <f>G165+H165+I165+J165</f>
        <v>0</v>
      </c>
      <c r="G165" s="57">
        <v>0</v>
      </c>
      <c r="H165" s="57">
        <v>0</v>
      </c>
      <c r="I165" s="57">
        <v>0</v>
      </c>
      <c r="J165" s="57">
        <v>0</v>
      </c>
    </row>
    <row r="166" spans="1:11" ht="107.25" customHeight="1" x14ac:dyDescent="0.3">
      <c r="A166" s="55"/>
      <c r="B166" s="52"/>
      <c r="C166" s="52"/>
      <c r="D166" s="51"/>
      <c r="E166" s="51"/>
      <c r="F166" s="57"/>
      <c r="G166" s="57"/>
      <c r="H166" s="57"/>
      <c r="I166" s="57"/>
      <c r="J166" s="57"/>
    </row>
    <row r="167" spans="1:11" ht="118.5" customHeight="1" x14ac:dyDescent="0.3">
      <c r="A167" s="55"/>
      <c r="B167" s="52"/>
      <c r="C167" s="52"/>
      <c r="D167" s="51"/>
      <c r="E167" s="51"/>
      <c r="F167" s="57"/>
      <c r="G167" s="57"/>
      <c r="H167" s="57"/>
      <c r="I167" s="57"/>
      <c r="J167" s="57"/>
    </row>
    <row r="168" spans="1:11" ht="23.25" customHeight="1" x14ac:dyDescent="0.3">
      <c r="A168" s="55">
        <v>3</v>
      </c>
      <c r="B168" s="52" t="s">
        <v>69</v>
      </c>
      <c r="C168" s="52" t="s">
        <v>70</v>
      </c>
      <c r="D168" s="51" t="s">
        <v>127</v>
      </c>
      <c r="E168" s="51" t="s">
        <v>252</v>
      </c>
      <c r="F168" s="47">
        <f>G168+H168+I168+J168</f>
        <v>31801.102399999996</v>
      </c>
      <c r="G168" s="47">
        <v>4437.2160000000003</v>
      </c>
      <c r="H168" s="47">
        <f>184.884+22100.014</f>
        <v>22284.897999999997</v>
      </c>
      <c r="I168" s="47">
        <f>18.4884+2455.557+2604.943</f>
        <v>5078.9884000000002</v>
      </c>
      <c r="J168" s="47">
        <v>0</v>
      </c>
    </row>
    <row r="169" spans="1:11" ht="23.25" customHeight="1" x14ac:dyDescent="0.3">
      <c r="A169" s="55"/>
      <c r="B169" s="52"/>
      <c r="C169" s="52"/>
      <c r="D169" s="51"/>
      <c r="E169" s="51"/>
      <c r="F169" s="47"/>
      <c r="G169" s="47"/>
      <c r="H169" s="47"/>
      <c r="I169" s="47"/>
      <c r="J169" s="47"/>
    </row>
    <row r="170" spans="1:11" ht="23.25" customHeight="1" x14ac:dyDescent="0.3">
      <c r="A170" s="55"/>
      <c r="B170" s="52"/>
      <c r="C170" s="52"/>
      <c r="D170" s="51"/>
      <c r="E170" s="51"/>
      <c r="F170" s="47"/>
      <c r="G170" s="47"/>
      <c r="H170" s="47"/>
      <c r="I170" s="47"/>
      <c r="J170" s="47"/>
    </row>
    <row r="171" spans="1:11" ht="50.25" customHeight="1" x14ac:dyDescent="0.3">
      <c r="A171" s="55"/>
      <c r="B171" s="52"/>
      <c r="C171" s="52"/>
      <c r="D171" s="51"/>
      <c r="E171" s="51"/>
      <c r="F171" s="47"/>
      <c r="G171" s="47"/>
      <c r="H171" s="47"/>
      <c r="I171" s="47"/>
      <c r="J171" s="47"/>
    </row>
    <row r="172" spans="1:11" ht="113.25" customHeight="1" x14ac:dyDescent="0.3">
      <c r="A172" s="6">
        <v>4</v>
      </c>
      <c r="B172" s="7" t="s">
        <v>214</v>
      </c>
      <c r="C172" s="7" t="s">
        <v>70</v>
      </c>
      <c r="D172" s="14"/>
      <c r="E172" s="14" t="s">
        <v>216</v>
      </c>
      <c r="F172" s="15">
        <f>G172+H172+I172</f>
        <v>12027.032999999999</v>
      </c>
      <c r="G172" s="15">
        <v>0</v>
      </c>
      <c r="H172" s="15">
        <v>10587.6</v>
      </c>
      <c r="I172" s="15">
        <v>1439.433</v>
      </c>
      <c r="J172" s="15">
        <v>0</v>
      </c>
    </row>
    <row r="173" spans="1:11" s="1" customFormat="1" ht="25.5" customHeight="1" x14ac:dyDescent="0.3">
      <c r="A173" s="54" t="s">
        <v>71</v>
      </c>
      <c r="B173" s="54"/>
      <c r="C173" s="54"/>
      <c r="D173" s="54"/>
      <c r="E173" s="54"/>
      <c r="F173" s="54"/>
      <c r="G173" s="54"/>
      <c r="H173" s="54"/>
      <c r="I173" s="54"/>
      <c r="J173" s="54"/>
    </row>
    <row r="174" spans="1:11" s="1" customFormat="1" ht="18.75" customHeight="1" x14ac:dyDescent="0.3">
      <c r="A174" s="8"/>
      <c r="B174" s="8"/>
      <c r="C174" s="8"/>
      <c r="D174" s="8"/>
      <c r="E174" s="9" t="s">
        <v>217</v>
      </c>
      <c r="F174" s="10">
        <f>G174+H174+I174+J174</f>
        <v>308778</v>
      </c>
      <c r="G174" s="10">
        <f>G176+G180+G184+G188+G192+G196+G200+G203+G207+G211+G214+G218+G221+G226+G230</f>
        <v>0</v>
      </c>
      <c r="H174" s="10">
        <f>H176+H180+H184+H188+H192+H196+H200+H203+H207+H211+H214+H218+H221+H226+H230</f>
        <v>0</v>
      </c>
      <c r="I174" s="10">
        <f>I176+I180+I184+I188+I192+I196+I200+I203+I207+I211+I214+I218+I221+I226+I230</f>
        <v>0</v>
      </c>
      <c r="J174" s="10">
        <f>J176+J180+J184+J188+J192+J196+J200+J203+J207+J211+J214+J218+J221+J226+J230</f>
        <v>308778</v>
      </c>
      <c r="K174" s="1">
        <f>F174/F13*100</f>
        <v>29.236926213302688</v>
      </c>
    </row>
    <row r="175" spans="1:11" s="1" customFormat="1" ht="36.75" customHeight="1" x14ac:dyDescent="0.3">
      <c r="A175" s="56" t="s">
        <v>72</v>
      </c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1" s="1" customFormat="1" ht="24" customHeight="1" x14ac:dyDescent="0.3">
      <c r="A176" s="52">
        <v>1</v>
      </c>
      <c r="B176" s="52" t="s">
        <v>130</v>
      </c>
      <c r="C176" s="52" t="s">
        <v>131</v>
      </c>
      <c r="D176" s="52" t="s">
        <v>132</v>
      </c>
      <c r="E176" s="51" t="s">
        <v>223</v>
      </c>
      <c r="F176" s="45">
        <f>G176+H176+I176+J176</f>
        <v>5232</v>
      </c>
      <c r="G176" s="45">
        <v>0</v>
      </c>
      <c r="H176" s="45">
        <v>0</v>
      </c>
      <c r="I176" s="45">
        <v>0</v>
      </c>
      <c r="J176" s="45">
        <v>5232</v>
      </c>
    </row>
    <row r="177" spans="1:10" s="1" customFormat="1" ht="20.25" customHeight="1" x14ac:dyDescent="0.3">
      <c r="A177" s="52"/>
      <c r="B177" s="52"/>
      <c r="C177" s="52"/>
      <c r="D177" s="53"/>
      <c r="E177" s="51"/>
      <c r="F177" s="45"/>
      <c r="G177" s="45"/>
      <c r="H177" s="45"/>
      <c r="I177" s="45"/>
      <c r="J177" s="45"/>
    </row>
    <row r="178" spans="1:10" s="1" customFormat="1" ht="23.25" customHeight="1" x14ac:dyDescent="0.3">
      <c r="A178" s="52"/>
      <c r="B178" s="52"/>
      <c r="C178" s="52"/>
      <c r="D178" s="53"/>
      <c r="E178" s="51"/>
      <c r="F178" s="45"/>
      <c r="G178" s="45"/>
      <c r="H178" s="45"/>
      <c r="I178" s="45"/>
      <c r="J178" s="45"/>
    </row>
    <row r="179" spans="1:10" s="1" customFormat="1" ht="36" customHeight="1" x14ac:dyDescent="0.3">
      <c r="A179" s="52"/>
      <c r="B179" s="52"/>
      <c r="C179" s="52"/>
      <c r="D179" s="53"/>
      <c r="E179" s="51"/>
      <c r="F179" s="45"/>
      <c r="G179" s="45"/>
      <c r="H179" s="45"/>
      <c r="I179" s="45"/>
      <c r="J179" s="45"/>
    </row>
    <row r="180" spans="1:10" s="1" customFormat="1" ht="22.5" customHeight="1" x14ac:dyDescent="0.3">
      <c r="A180" s="73">
        <v>2</v>
      </c>
      <c r="B180" s="52" t="s">
        <v>133</v>
      </c>
      <c r="C180" s="52" t="s">
        <v>134</v>
      </c>
      <c r="D180" s="52" t="s">
        <v>135</v>
      </c>
      <c r="E180" s="51" t="s">
        <v>254</v>
      </c>
      <c r="F180" s="45">
        <f t="shared" ref="F180" si="4">G180+H180+I180+J180</f>
        <v>34098</v>
      </c>
      <c r="G180" s="45">
        <v>0</v>
      </c>
      <c r="H180" s="45">
        <v>0</v>
      </c>
      <c r="I180" s="45">
        <v>0</v>
      </c>
      <c r="J180" s="45">
        <v>34098</v>
      </c>
    </row>
    <row r="181" spans="1:10" s="1" customFormat="1" ht="18" customHeight="1" x14ac:dyDescent="0.3">
      <c r="A181" s="74"/>
      <c r="B181" s="52"/>
      <c r="C181" s="52"/>
      <c r="D181" s="53"/>
      <c r="E181" s="51"/>
      <c r="F181" s="45"/>
      <c r="G181" s="45"/>
      <c r="H181" s="45"/>
      <c r="I181" s="45"/>
      <c r="J181" s="45"/>
    </row>
    <row r="182" spans="1:10" s="1" customFormat="1" ht="18.75" customHeight="1" x14ac:dyDescent="0.3">
      <c r="A182" s="74"/>
      <c r="B182" s="52"/>
      <c r="C182" s="52"/>
      <c r="D182" s="53"/>
      <c r="E182" s="51"/>
      <c r="F182" s="45"/>
      <c r="G182" s="45"/>
      <c r="H182" s="45"/>
      <c r="I182" s="45"/>
      <c r="J182" s="45"/>
    </row>
    <row r="183" spans="1:10" s="1" customFormat="1" ht="263.25" customHeight="1" x14ac:dyDescent="0.3">
      <c r="A183" s="75"/>
      <c r="B183" s="52"/>
      <c r="C183" s="52"/>
      <c r="D183" s="53"/>
      <c r="E183" s="51"/>
      <c r="F183" s="45"/>
      <c r="G183" s="45"/>
      <c r="H183" s="45"/>
      <c r="I183" s="45"/>
      <c r="J183" s="45"/>
    </row>
    <row r="184" spans="1:10" s="1" customFormat="1" ht="26.25" customHeight="1" x14ac:dyDescent="0.3">
      <c r="A184" s="52">
        <v>3</v>
      </c>
      <c r="B184" s="52" t="s">
        <v>136</v>
      </c>
      <c r="C184" s="52" t="s">
        <v>137</v>
      </c>
      <c r="D184" s="52" t="s">
        <v>138</v>
      </c>
      <c r="E184" s="51" t="s">
        <v>290</v>
      </c>
      <c r="F184" s="45">
        <f t="shared" ref="F184" si="5">G184+H184+I184+J184</f>
        <v>0</v>
      </c>
      <c r="G184" s="45">
        <v>0</v>
      </c>
      <c r="H184" s="45">
        <v>0</v>
      </c>
      <c r="I184" s="45">
        <v>0</v>
      </c>
      <c r="J184" s="45">
        <v>0</v>
      </c>
    </row>
    <row r="185" spans="1:10" s="1" customFormat="1" ht="22.5" customHeight="1" x14ac:dyDescent="0.3">
      <c r="A185" s="52"/>
      <c r="B185" s="52"/>
      <c r="C185" s="52"/>
      <c r="D185" s="53"/>
      <c r="E185" s="51"/>
      <c r="F185" s="45"/>
      <c r="G185" s="45"/>
      <c r="H185" s="45"/>
      <c r="I185" s="45"/>
      <c r="J185" s="45"/>
    </row>
    <row r="186" spans="1:10" s="1" customFormat="1" ht="24" customHeight="1" x14ac:dyDescent="0.3">
      <c r="A186" s="52"/>
      <c r="B186" s="52"/>
      <c r="C186" s="52"/>
      <c r="D186" s="53"/>
      <c r="E186" s="51"/>
      <c r="F186" s="45"/>
      <c r="G186" s="45"/>
      <c r="H186" s="45"/>
      <c r="I186" s="45"/>
      <c r="J186" s="45"/>
    </row>
    <row r="187" spans="1:10" s="1" customFormat="1" ht="18" customHeight="1" x14ac:dyDescent="0.3">
      <c r="A187" s="52"/>
      <c r="B187" s="52"/>
      <c r="C187" s="52"/>
      <c r="D187" s="53"/>
      <c r="E187" s="51"/>
      <c r="F187" s="45"/>
      <c r="G187" s="45"/>
      <c r="H187" s="45"/>
      <c r="I187" s="45"/>
      <c r="J187" s="45"/>
    </row>
    <row r="188" spans="1:10" ht="23.25" customHeight="1" x14ac:dyDescent="0.3">
      <c r="A188" s="48">
        <v>4</v>
      </c>
      <c r="B188" s="49" t="s">
        <v>73</v>
      </c>
      <c r="C188" s="49" t="s">
        <v>74</v>
      </c>
      <c r="D188" s="49" t="s">
        <v>139</v>
      </c>
      <c r="E188" s="50" t="s">
        <v>225</v>
      </c>
      <c r="F188" s="45">
        <f t="shared" ref="F188" si="6">G188+H188+I188+J188</f>
        <v>0</v>
      </c>
      <c r="G188" s="46">
        <v>0</v>
      </c>
      <c r="H188" s="46">
        <v>0</v>
      </c>
      <c r="I188" s="46">
        <v>0</v>
      </c>
      <c r="J188" s="47">
        <v>0</v>
      </c>
    </row>
    <row r="189" spans="1:10" ht="23.25" customHeight="1" x14ac:dyDescent="0.3">
      <c r="A189" s="48"/>
      <c r="B189" s="49"/>
      <c r="C189" s="49"/>
      <c r="D189" s="49"/>
      <c r="E189" s="50"/>
      <c r="F189" s="45"/>
      <c r="G189" s="46"/>
      <c r="H189" s="46"/>
      <c r="I189" s="46"/>
      <c r="J189" s="47"/>
    </row>
    <row r="190" spans="1:10" ht="23.25" customHeight="1" x14ac:dyDescent="0.3">
      <c r="A190" s="48"/>
      <c r="B190" s="49"/>
      <c r="C190" s="49"/>
      <c r="D190" s="49"/>
      <c r="E190" s="50"/>
      <c r="F190" s="45"/>
      <c r="G190" s="46"/>
      <c r="H190" s="46"/>
      <c r="I190" s="46"/>
      <c r="J190" s="47"/>
    </row>
    <row r="191" spans="1:10" ht="36.75" customHeight="1" x14ac:dyDescent="0.3">
      <c r="A191" s="48"/>
      <c r="B191" s="49"/>
      <c r="C191" s="49"/>
      <c r="D191" s="49"/>
      <c r="E191" s="50"/>
      <c r="F191" s="45"/>
      <c r="G191" s="46"/>
      <c r="H191" s="46"/>
      <c r="I191" s="46"/>
      <c r="J191" s="47"/>
    </row>
    <row r="192" spans="1:10" ht="23.25" customHeight="1" x14ac:dyDescent="0.3">
      <c r="A192" s="48">
        <v>5</v>
      </c>
      <c r="B192" s="49" t="s">
        <v>75</v>
      </c>
      <c r="C192" s="49" t="s">
        <v>76</v>
      </c>
      <c r="D192" s="49" t="s">
        <v>77</v>
      </c>
      <c r="E192" s="50" t="s">
        <v>255</v>
      </c>
      <c r="F192" s="45">
        <f t="shared" ref="F192" si="7">G192+H192+I192+J192</f>
        <v>80000</v>
      </c>
      <c r="G192" s="46">
        <v>0</v>
      </c>
      <c r="H192" s="46">
        <v>0</v>
      </c>
      <c r="I192" s="46">
        <v>0</v>
      </c>
      <c r="J192" s="47">
        <v>80000</v>
      </c>
    </row>
    <row r="193" spans="1:10" ht="23.25" customHeight="1" x14ac:dyDescent="0.3">
      <c r="A193" s="48"/>
      <c r="B193" s="49"/>
      <c r="C193" s="49"/>
      <c r="D193" s="49"/>
      <c r="E193" s="50"/>
      <c r="F193" s="45"/>
      <c r="G193" s="46"/>
      <c r="H193" s="46"/>
      <c r="I193" s="46"/>
      <c r="J193" s="47"/>
    </row>
    <row r="194" spans="1:10" ht="23.25" customHeight="1" x14ac:dyDescent="0.3">
      <c r="A194" s="48"/>
      <c r="B194" s="49"/>
      <c r="C194" s="49"/>
      <c r="D194" s="49"/>
      <c r="E194" s="50"/>
      <c r="F194" s="45"/>
      <c r="G194" s="46"/>
      <c r="H194" s="46"/>
      <c r="I194" s="46"/>
      <c r="J194" s="47"/>
    </row>
    <row r="195" spans="1:10" ht="34.5" customHeight="1" x14ac:dyDescent="0.3">
      <c r="A195" s="48"/>
      <c r="B195" s="49"/>
      <c r="C195" s="49"/>
      <c r="D195" s="49"/>
      <c r="E195" s="50"/>
      <c r="F195" s="45"/>
      <c r="G195" s="46"/>
      <c r="H195" s="46"/>
      <c r="I195" s="46"/>
      <c r="J195" s="47"/>
    </row>
    <row r="196" spans="1:10" ht="23.25" customHeight="1" x14ac:dyDescent="0.3">
      <c r="A196" s="48">
        <v>6</v>
      </c>
      <c r="B196" s="49" t="s">
        <v>78</v>
      </c>
      <c r="C196" s="49" t="s">
        <v>79</v>
      </c>
      <c r="D196" s="49" t="s">
        <v>80</v>
      </c>
      <c r="E196" s="50" t="s">
        <v>226</v>
      </c>
      <c r="F196" s="45">
        <f t="shared" ref="F196" si="8">G196+H196+I196+J196</f>
        <v>15000</v>
      </c>
      <c r="G196" s="46">
        <v>0</v>
      </c>
      <c r="H196" s="46">
        <v>0</v>
      </c>
      <c r="I196" s="46">
        <v>0</v>
      </c>
      <c r="J196" s="47">
        <v>15000</v>
      </c>
    </row>
    <row r="197" spans="1:10" ht="23.25" customHeight="1" x14ac:dyDescent="0.3">
      <c r="A197" s="48"/>
      <c r="B197" s="49"/>
      <c r="C197" s="49"/>
      <c r="D197" s="49"/>
      <c r="E197" s="50"/>
      <c r="F197" s="45"/>
      <c r="G197" s="46"/>
      <c r="H197" s="46"/>
      <c r="I197" s="46"/>
      <c r="J197" s="47"/>
    </row>
    <row r="198" spans="1:10" ht="23.25" customHeight="1" x14ac:dyDescent="0.3">
      <c r="A198" s="48"/>
      <c r="B198" s="49"/>
      <c r="C198" s="49"/>
      <c r="D198" s="49"/>
      <c r="E198" s="50"/>
      <c r="F198" s="45"/>
      <c r="G198" s="46"/>
      <c r="H198" s="46"/>
      <c r="I198" s="46"/>
      <c r="J198" s="47"/>
    </row>
    <row r="199" spans="1:10" ht="32.25" customHeight="1" x14ac:dyDescent="0.3">
      <c r="A199" s="48"/>
      <c r="B199" s="49"/>
      <c r="C199" s="49"/>
      <c r="D199" s="49"/>
      <c r="E199" s="50"/>
      <c r="F199" s="45"/>
      <c r="G199" s="46"/>
      <c r="H199" s="46"/>
      <c r="I199" s="46"/>
      <c r="J199" s="47"/>
    </row>
    <row r="200" spans="1:10" ht="23.25" customHeight="1" x14ac:dyDescent="0.3">
      <c r="A200" s="48">
        <v>7</v>
      </c>
      <c r="B200" s="49" t="s">
        <v>81</v>
      </c>
      <c r="C200" s="49" t="s">
        <v>82</v>
      </c>
      <c r="D200" s="49" t="s">
        <v>83</v>
      </c>
      <c r="E200" s="50" t="s">
        <v>256</v>
      </c>
      <c r="F200" s="45">
        <f t="shared" ref="F200" si="9">G200+H200+I200+J200</f>
        <v>3580</v>
      </c>
      <c r="G200" s="46">
        <v>0</v>
      </c>
      <c r="H200" s="46">
        <v>0</v>
      </c>
      <c r="I200" s="46">
        <v>0</v>
      </c>
      <c r="J200" s="47">
        <v>3580</v>
      </c>
    </row>
    <row r="201" spans="1:10" ht="23.25" customHeight="1" x14ac:dyDescent="0.3">
      <c r="A201" s="48"/>
      <c r="B201" s="49"/>
      <c r="C201" s="49"/>
      <c r="D201" s="49"/>
      <c r="E201" s="50"/>
      <c r="F201" s="45"/>
      <c r="G201" s="46"/>
      <c r="H201" s="46"/>
      <c r="I201" s="46"/>
      <c r="J201" s="47"/>
    </row>
    <row r="202" spans="1:10" ht="53.25" customHeight="1" x14ac:dyDescent="0.3">
      <c r="A202" s="48"/>
      <c r="B202" s="49"/>
      <c r="C202" s="49"/>
      <c r="D202" s="49"/>
      <c r="E202" s="50"/>
      <c r="F202" s="45"/>
      <c r="G202" s="46"/>
      <c r="H202" s="46"/>
      <c r="I202" s="46"/>
      <c r="J202" s="47"/>
    </row>
    <row r="203" spans="1:10" ht="23.25" customHeight="1" x14ac:dyDescent="0.3">
      <c r="A203" s="48">
        <v>8</v>
      </c>
      <c r="B203" s="49" t="s">
        <v>84</v>
      </c>
      <c r="C203" s="49" t="s">
        <v>85</v>
      </c>
      <c r="D203" s="49" t="s">
        <v>86</v>
      </c>
      <c r="E203" s="50" t="s">
        <v>292</v>
      </c>
      <c r="F203" s="45">
        <f t="shared" ref="F203" si="10">G203+H203+I203+J203</f>
        <v>0</v>
      </c>
      <c r="G203" s="46">
        <v>0</v>
      </c>
      <c r="H203" s="46">
        <v>0</v>
      </c>
      <c r="I203" s="46">
        <v>0</v>
      </c>
      <c r="J203" s="47">
        <v>0</v>
      </c>
    </row>
    <row r="204" spans="1:10" ht="23.25" customHeight="1" x14ac:dyDescent="0.3">
      <c r="A204" s="48"/>
      <c r="B204" s="49"/>
      <c r="C204" s="49"/>
      <c r="D204" s="49"/>
      <c r="E204" s="50"/>
      <c r="F204" s="45"/>
      <c r="G204" s="46"/>
      <c r="H204" s="46"/>
      <c r="I204" s="46"/>
      <c r="J204" s="47"/>
    </row>
    <row r="205" spans="1:10" ht="23.25" customHeight="1" x14ac:dyDescent="0.3">
      <c r="A205" s="48"/>
      <c r="B205" s="49"/>
      <c r="C205" s="49"/>
      <c r="D205" s="49"/>
      <c r="E205" s="50"/>
      <c r="F205" s="45"/>
      <c r="G205" s="46"/>
      <c r="H205" s="46"/>
      <c r="I205" s="46"/>
      <c r="J205" s="47"/>
    </row>
    <row r="206" spans="1:10" ht="69.75" customHeight="1" x14ac:dyDescent="0.3">
      <c r="A206" s="48"/>
      <c r="B206" s="49"/>
      <c r="C206" s="49"/>
      <c r="D206" s="49"/>
      <c r="E206" s="50"/>
      <c r="F206" s="45"/>
      <c r="G206" s="46"/>
      <c r="H206" s="46"/>
      <c r="I206" s="46"/>
      <c r="J206" s="47"/>
    </row>
    <row r="207" spans="1:10" ht="20.25" customHeight="1" x14ac:dyDescent="0.3">
      <c r="A207" s="48">
        <v>9</v>
      </c>
      <c r="B207" s="49" t="s">
        <v>87</v>
      </c>
      <c r="C207" s="49" t="s">
        <v>88</v>
      </c>
      <c r="D207" s="49" t="s">
        <v>89</v>
      </c>
      <c r="E207" s="50" t="s">
        <v>257</v>
      </c>
      <c r="F207" s="45">
        <f t="shared" ref="F207" si="11">G207+H207+I207+J207</f>
        <v>6775</v>
      </c>
      <c r="G207" s="46">
        <v>0</v>
      </c>
      <c r="H207" s="46">
        <v>0</v>
      </c>
      <c r="I207" s="46">
        <v>0</v>
      </c>
      <c r="J207" s="47">
        <v>6775</v>
      </c>
    </row>
    <row r="208" spans="1:10" ht="20.25" customHeight="1" x14ac:dyDescent="0.3">
      <c r="A208" s="48"/>
      <c r="B208" s="49"/>
      <c r="C208" s="49"/>
      <c r="D208" s="49"/>
      <c r="E208" s="50"/>
      <c r="F208" s="45"/>
      <c r="G208" s="46"/>
      <c r="H208" s="46"/>
      <c r="I208" s="46"/>
      <c r="J208" s="47"/>
    </row>
    <row r="209" spans="1:10" ht="20.25" customHeight="1" x14ac:dyDescent="0.3">
      <c r="A209" s="48"/>
      <c r="B209" s="49"/>
      <c r="C209" s="49"/>
      <c r="D209" s="49"/>
      <c r="E209" s="50"/>
      <c r="F209" s="45"/>
      <c r="G209" s="46"/>
      <c r="H209" s="46"/>
      <c r="I209" s="46"/>
      <c r="J209" s="47"/>
    </row>
    <row r="210" spans="1:10" ht="101.25" customHeight="1" x14ac:dyDescent="0.3">
      <c r="A210" s="48"/>
      <c r="B210" s="49"/>
      <c r="C210" s="49"/>
      <c r="D210" s="49"/>
      <c r="E210" s="50"/>
      <c r="F210" s="45"/>
      <c r="G210" s="46"/>
      <c r="H210" s="46"/>
      <c r="I210" s="46"/>
      <c r="J210" s="47"/>
    </row>
    <row r="211" spans="1:10" ht="21" customHeight="1" x14ac:dyDescent="0.3">
      <c r="A211" s="48">
        <v>10</v>
      </c>
      <c r="B211" s="49" t="s">
        <v>90</v>
      </c>
      <c r="C211" s="49" t="s">
        <v>91</v>
      </c>
      <c r="D211" s="49" t="s">
        <v>140</v>
      </c>
      <c r="E211" s="50" t="s">
        <v>258</v>
      </c>
      <c r="F211" s="45">
        <f t="shared" ref="F211" si="12">G211+H211+I211+J211</f>
        <v>122635</v>
      </c>
      <c r="G211" s="46">
        <v>0</v>
      </c>
      <c r="H211" s="46">
        <v>0</v>
      </c>
      <c r="I211" s="46">
        <v>0</v>
      </c>
      <c r="J211" s="47">
        <v>122635</v>
      </c>
    </row>
    <row r="212" spans="1:10" ht="21" customHeight="1" x14ac:dyDescent="0.3">
      <c r="A212" s="48"/>
      <c r="B212" s="49"/>
      <c r="C212" s="49"/>
      <c r="D212" s="49"/>
      <c r="E212" s="50"/>
      <c r="F212" s="45"/>
      <c r="G212" s="46"/>
      <c r="H212" s="46"/>
      <c r="I212" s="46"/>
      <c r="J212" s="47"/>
    </row>
    <row r="213" spans="1:10" ht="84.75" customHeight="1" x14ac:dyDescent="0.3">
      <c r="A213" s="48"/>
      <c r="B213" s="49"/>
      <c r="C213" s="49"/>
      <c r="D213" s="49"/>
      <c r="E213" s="50"/>
      <c r="F213" s="45"/>
      <c r="G213" s="46"/>
      <c r="H213" s="46"/>
      <c r="I213" s="46"/>
      <c r="J213" s="47"/>
    </row>
    <row r="214" spans="1:10" ht="18" customHeight="1" x14ac:dyDescent="0.3">
      <c r="A214" s="48">
        <v>11</v>
      </c>
      <c r="B214" s="49" t="s">
        <v>92</v>
      </c>
      <c r="C214" s="49" t="s">
        <v>93</v>
      </c>
      <c r="D214" s="49" t="s">
        <v>141</v>
      </c>
      <c r="E214" s="50" t="s">
        <v>227</v>
      </c>
      <c r="F214" s="45">
        <f t="shared" ref="F214" si="13">G214+H214+I214+J214</f>
        <v>0</v>
      </c>
      <c r="G214" s="46">
        <v>0</v>
      </c>
      <c r="H214" s="46">
        <v>0</v>
      </c>
      <c r="I214" s="46">
        <v>0</v>
      </c>
      <c r="J214" s="47">
        <v>0</v>
      </c>
    </row>
    <row r="215" spans="1:10" ht="18" customHeight="1" x14ac:dyDescent="0.3">
      <c r="A215" s="48"/>
      <c r="B215" s="49"/>
      <c r="C215" s="49"/>
      <c r="D215" s="49"/>
      <c r="E215" s="50"/>
      <c r="F215" s="45"/>
      <c r="G215" s="46"/>
      <c r="H215" s="46"/>
      <c r="I215" s="46"/>
      <c r="J215" s="47"/>
    </row>
    <row r="216" spans="1:10" ht="18" customHeight="1" x14ac:dyDescent="0.3">
      <c r="A216" s="48"/>
      <c r="B216" s="49"/>
      <c r="C216" s="49"/>
      <c r="D216" s="49"/>
      <c r="E216" s="50"/>
      <c r="F216" s="45"/>
      <c r="G216" s="46"/>
      <c r="H216" s="46"/>
      <c r="I216" s="46"/>
      <c r="J216" s="47"/>
    </row>
    <row r="217" spans="1:10" ht="64.5" customHeight="1" x14ac:dyDescent="0.3">
      <c r="A217" s="48"/>
      <c r="B217" s="49"/>
      <c r="C217" s="49"/>
      <c r="D217" s="49"/>
      <c r="E217" s="50"/>
      <c r="F217" s="45"/>
      <c r="G217" s="46"/>
      <c r="H217" s="46"/>
      <c r="I217" s="46"/>
      <c r="J217" s="47"/>
    </row>
    <row r="218" spans="1:10" ht="18" customHeight="1" x14ac:dyDescent="0.3">
      <c r="A218" s="48">
        <v>12</v>
      </c>
      <c r="B218" s="49" t="s">
        <v>142</v>
      </c>
      <c r="C218" s="49" t="s">
        <v>143</v>
      </c>
      <c r="D218" s="49" t="s">
        <v>144</v>
      </c>
      <c r="E218" s="50" t="s">
        <v>224</v>
      </c>
      <c r="F218" s="45">
        <f t="shared" ref="F218" si="14">G218+H218+I218+J218</f>
        <v>0</v>
      </c>
      <c r="G218" s="46">
        <v>0</v>
      </c>
      <c r="H218" s="46">
        <v>0</v>
      </c>
      <c r="I218" s="46">
        <v>0</v>
      </c>
      <c r="J218" s="47">
        <v>0</v>
      </c>
    </row>
    <row r="219" spans="1:10" ht="18" customHeight="1" x14ac:dyDescent="0.3">
      <c r="A219" s="48"/>
      <c r="B219" s="49"/>
      <c r="C219" s="49"/>
      <c r="D219" s="49"/>
      <c r="E219" s="50"/>
      <c r="F219" s="45"/>
      <c r="G219" s="46"/>
      <c r="H219" s="46"/>
      <c r="I219" s="46"/>
      <c r="J219" s="47"/>
    </row>
    <row r="220" spans="1:10" ht="85.5" customHeight="1" x14ac:dyDescent="0.3">
      <c r="A220" s="48"/>
      <c r="B220" s="49"/>
      <c r="C220" s="49"/>
      <c r="D220" s="49"/>
      <c r="E220" s="50"/>
      <c r="F220" s="45"/>
      <c r="G220" s="46"/>
      <c r="H220" s="46"/>
      <c r="I220" s="46"/>
      <c r="J220" s="47"/>
    </row>
    <row r="221" spans="1:10" ht="18" customHeight="1" x14ac:dyDescent="0.3">
      <c r="A221" s="48">
        <v>13</v>
      </c>
      <c r="B221" s="49" t="s">
        <v>145</v>
      </c>
      <c r="C221" s="49" t="s">
        <v>146</v>
      </c>
      <c r="D221" s="49" t="s">
        <v>147</v>
      </c>
      <c r="E221" s="50" t="s">
        <v>259</v>
      </c>
      <c r="F221" s="45">
        <f t="shared" ref="F221" si="15">G221+H221+I221+J221</f>
        <v>41458</v>
      </c>
      <c r="G221" s="46">
        <v>0</v>
      </c>
      <c r="H221" s="46">
        <v>0</v>
      </c>
      <c r="I221" s="46">
        <v>0</v>
      </c>
      <c r="J221" s="46">
        <v>41458</v>
      </c>
    </row>
    <row r="222" spans="1:10" ht="0.75" customHeight="1" x14ac:dyDescent="0.3">
      <c r="A222" s="48"/>
      <c r="B222" s="49"/>
      <c r="C222" s="49"/>
      <c r="D222" s="49"/>
      <c r="E222" s="50"/>
      <c r="F222" s="45"/>
      <c r="G222" s="46"/>
      <c r="H222" s="46"/>
      <c r="I222" s="46"/>
      <c r="J222" s="46"/>
    </row>
    <row r="223" spans="1:10" ht="18" customHeight="1" x14ac:dyDescent="0.3">
      <c r="A223" s="48"/>
      <c r="B223" s="49"/>
      <c r="C223" s="49"/>
      <c r="D223" s="49"/>
      <c r="E223" s="50"/>
      <c r="F223" s="45"/>
      <c r="G223" s="46"/>
      <c r="H223" s="46"/>
      <c r="I223" s="46"/>
      <c r="J223" s="46"/>
    </row>
    <row r="224" spans="1:10" ht="18" customHeight="1" x14ac:dyDescent="0.3">
      <c r="A224" s="48"/>
      <c r="B224" s="49"/>
      <c r="C224" s="49"/>
      <c r="D224" s="49"/>
      <c r="E224" s="50"/>
      <c r="F224" s="45"/>
      <c r="G224" s="46"/>
      <c r="H224" s="46"/>
      <c r="I224" s="46"/>
      <c r="J224" s="46"/>
    </row>
    <row r="225" spans="1:11" ht="127.5" customHeight="1" x14ac:dyDescent="0.3">
      <c r="A225" s="48"/>
      <c r="B225" s="49"/>
      <c r="C225" s="49"/>
      <c r="D225" s="49"/>
      <c r="E225" s="50"/>
      <c r="F225" s="45"/>
      <c r="G225" s="46"/>
      <c r="H225" s="46"/>
      <c r="I225" s="46"/>
      <c r="J225" s="46"/>
    </row>
    <row r="226" spans="1:11" ht="19.5" customHeight="1" x14ac:dyDescent="0.3">
      <c r="A226" s="48">
        <v>14</v>
      </c>
      <c r="B226" s="49" t="s">
        <v>148</v>
      </c>
      <c r="C226" s="49" t="s">
        <v>149</v>
      </c>
      <c r="D226" s="49" t="s">
        <v>150</v>
      </c>
      <c r="E226" s="50" t="s">
        <v>228</v>
      </c>
      <c r="F226" s="45">
        <f t="shared" ref="F226" si="16">G226+H226+I226+J226</f>
        <v>0</v>
      </c>
      <c r="G226" s="46">
        <v>0</v>
      </c>
      <c r="H226" s="46">
        <v>0</v>
      </c>
      <c r="I226" s="46">
        <v>0</v>
      </c>
      <c r="J226" s="46">
        <v>0</v>
      </c>
    </row>
    <row r="227" spans="1:11" ht="23.25" customHeight="1" x14ac:dyDescent="0.3">
      <c r="A227" s="48"/>
      <c r="B227" s="49"/>
      <c r="C227" s="49"/>
      <c r="D227" s="49"/>
      <c r="E227" s="50"/>
      <c r="F227" s="45"/>
      <c r="G227" s="46"/>
      <c r="H227" s="46"/>
      <c r="I227" s="46"/>
      <c r="J227" s="46"/>
    </row>
    <row r="228" spans="1:11" ht="18" customHeight="1" x14ac:dyDescent="0.3">
      <c r="A228" s="48"/>
      <c r="B228" s="49"/>
      <c r="C228" s="49"/>
      <c r="D228" s="49"/>
      <c r="E228" s="50"/>
      <c r="F228" s="45"/>
      <c r="G228" s="46"/>
      <c r="H228" s="46"/>
      <c r="I228" s="46"/>
      <c r="J228" s="46"/>
    </row>
    <row r="229" spans="1:11" ht="31.5" customHeight="1" x14ac:dyDescent="0.3">
      <c r="A229" s="48"/>
      <c r="B229" s="49"/>
      <c r="C229" s="49"/>
      <c r="D229" s="49"/>
      <c r="E229" s="50"/>
      <c r="F229" s="45"/>
      <c r="G229" s="46"/>
      <c r="H229" s="46"/>
      <c r="I229" s="46"/>
      <c r="J229" s="46"/>
    </row>
    <row r="230" spans="1:11" ht="23.25" customHeight="1" x14ac:dyDescent="0.3">
      <c r="A230" s="48">
        <v>15</v>
      </c>
      <c r="B230" s="49" t="s">
        <v>151</v>
      </c>
      <c r="C230" s="49" t="s">
        <v>152</v>
      </c>
      <c r="D230" s="49" t="s">
        <v>153</v>
      </c>
      <c r="E230" s="50" t="s">
        <v>291</v>
      </c>
      <c r="F230" s="45">
        <f t="shared" ref="F230" si="17">G230+H230+I230+J230</f>
        <v>0</v>
      </c>
      <c r="G230" s="46">
        <v>0</v>
      </c>
      <c r="H230" s="46">
        <v>0</v>
      </c>
      <c r="I230" s="46">
        <v>0</v>
      </c>
      <c r="J230" s="47">
        <v>0</v>
      </c>
    </row>
    <row r="231" spans="1:11" ht="3.75" customHeight="1" x14ac:dyDescent="0.3">
      <c r="A231" s="48"/>
      <c r="B231" s="49"/>
      <c r="C231" s="49"/>
      <c r="D231" s="49"/>
      <c r="E231" s="50"/>
      <c r="F231" s="45"/>
      <c r="G231" s="46"/>
      <c r="H231" s="46"/>
      <c r="I231" s="46"/>
      <c r="J231" s="47"/>
    </row>
    <row r="232" spans="1:11" ht="20.25" customHeight="1" x14ac:dyDescent="0.3">
      <c r="A232" s="48"/>
      <c r="B232" s="49"/>
      <c r="C232" s="49"/>
      <c r="D232" s="49"/>
      <c r="E232" s="50"/>
      <c r="F232" s="45"/>
      <c r="G232" s="46"/>
      <c r="H232" s="46"/>
      <c r="I232" s="46"/>
      <c r="J232" s="47"/>
    </row>
    <row r="233" spans="1:11" ht="86.25" customHeight="1" x14ac:dyDescent="0.3">
      <c r="A233" s="48"/>
      <c r="B233" s="49"/>
      <c r="C233" s="49"/>
      <c r="D233" s="49"/>
      <c r="E233" s="50"/>
      <c r="F233" s="45"/>
      <c r="G233" s="46"/>
      <c r="H233" s="46"/>
      <c r="I233" s="46"/>
      <c r="J233" s="47"/>
    </row>
    <row r="234" spans="1:11" ht="17.25" customHeight="1" x14ac:dyDescent="0.3">
      <c r="A234" s="23"/>
      <c r="B234" s="24"/>
      <c r="C234" s="24"/>
      <c r="D234" s="24"/>
      <c r="E234" s="25"/>
      <c r="F234" s="26"/>
      <c r="G234" s="27"/>
      <c r="H234" s="27"/>
      <c r="I234" s="27"/>
      <c r="J234" s="28"/>
      <c r="K234" s="29"/>
    </row>
    <row r="235" spans="1:11" ht="24.95" customHeight="1" x14ac:dyDescent="0.3">
      <c r="A235" s="68" t="s">
        <v>270</v>
      </c>
      <c r="B235" s="68"/>
      <c r="C235" s="68"/>
      <c r="D235" s="68"/>
      <c r="E235" s="68"/>
      <c r="F235" s="26"/>
      <c r="G235" s="27"/>
      <c r="H235" s="27"/>
      <c r="I235" s="27"/>
      <c r="J235" s="28"/>
      <c r="K235" s="29"/>
    </row>
    <row r="236" spans="1:11" s="32" customFormat="1" ht="24.95" customHeight="1" x14ac:dyDescent="0.3">
      <c r="A236" s="30" t="s">
        <v>271</v>
      </c>
      <c r="B236" s="66" t="s">
        <v>272</v>
      </c>
      <c r="C236" s="66"/>
      <c r="D236" s="66"/>
      <c r="E236" s="66"/>
      <c r="F236" s="31"/>
      <c r="G236" s="31"/>
      <c r="H236" s="31"/>
      <c r="I236" s="31"/>
      <c r="J236" s="31"/>
    </row>
    <row r="237" spans="1:11" s="32" customFormat="1" ht="24.95" customHeight="1" x14ac:dyDescent="0.3">
      <c r="A237" s="30" t="s">
        <v>271</v>
      </c>
      <c r="B237" s="66" t="s">
        <v>273</v>
      </c>
      <c r="C237" s="66"/>
      <c r="D237" s="66"/>
      <c r="E237" s="66"/>
      <c r="F237" s="31"/>
      <c r="G237" s="31"/>
      <c r="H237" s="31"/>
      <c r="I237" s="31"/>
      <c r="J237" s="31"/>
    </row>
    <row r="238" spans="1:11" s="32" customFormat="1" ht="24.95" customHeight="1" x14ac:dyDescent="0.3">
      <c r="A238" s="30" t="s">
        <v>271</v>
      </c>
      <c r="B238" s="66" t="s">
        <v>274</v>
      </c>
      <c r="C238" s="66"/>
      <c r="D238" s="66"/>
      <c r="E238" s="66"/>
      <c r="F238" s="31"/>
      <c r="G238" s="31"/>
      <c r="H238" s="31"/>
      <c r="I238" s="31"/>
      <c r="J238" s="31"/>
    </row>
    <row r="239" spans="1:11" s="32" customFormat="1" ht="28.5" customHeight="1" x14ac:dyDescent="0.3">
      <c r="A239" s="30" t="s">
        <v>271</v>
      </c>
      <c r="B239" s="66" t="s">
        <v>284</v>
      </c>
      <c r="C239" s="66"/>
      <c r="D239" s="66"/>
      <c r="E239" s="66"/>
      <c r="F239" s="31"/>
      <c r="G239" s="31"/>
      <c r="H239" s="31"/>
      <c r="I239" s="31"/>
      <c r="J239" s="31"/>
    </row>
    <row r="240" spans="1:11" ht="24.95" customHeight="1" x14ac:dyDescent="0.3">
      <c r="A240" s="68" t="s">
        <v>278</v>
      </c>
      <c r="B240" s="68"/>
      <c r="C240" s="68"/>
      <c r="D240" s="68"/>
      <c r="E240" s="68"/>
      <c r="F240" s="26"/>
      <c r="G240" s="27"/>
      <c r="H240" s="27"/>
      <c r="I240" s="27"/>
      <c r="J240" s="28"/>
      <c r="K240" s="29"/>
    </row>
    <row r="241" spans="1:13" ht="24.95" customHeight="1" x14ac:dyDescent="0.3">
      <c r="A241" s="30" t="s">
        <v>271</v>
      </c>
      <c r="B241" s="66" t="s">
        <v>275</v>
      </c>
      <c r="C241" s="66"/>
      <c r="D241" s="66"/>
      <c r="E241" s="66"/>
      <c r="F241" s="26"/>
      <c r="G241" s="27"/>
      <c r="H241" s="27"/>
      <c r="I241" s="27"/>
      <c r="J241" s="28"/>
      <c r="K241" s="29"/>
    </row>
    <row r="242" spans="1:13" ht="24.95" customHeight="1" x14ac:dyDescent="0.3">
      <c r="A242" s="30" t="s">
        <v>271</v>
      </c>
      <c r="B242" s="66" t="s">
        <v>276</v>
      </c>
      <c r="C242" s="66"/>
      <c r="D242" s="66"/>
      <c r="E242" s="66"/>
      <c r="F242" s="26"/>
      <c r="G242" s="27"/>
      <c r="H242" s="27"/>
      <c r="I242" s="27"/>
      <c r="J242" s="28"/>
      <c r="K242" s="29" t="s">
        <v>266</v>
      </c>
      <c r="L242" s="33">
        <f>G13/F13*100</f>
        <v>48.748354783060456</v>
      </c>
      <c r="M242" s="34">
        <f>G15/F15*100</f>
        <v>68.889538249855704</v>
      </c>
    </row>
    <row r="243" spans="1:13" ht="24.95" customHeight="1" x14ac:dyDescent="0.3">
      <c r="A243" s="30" t="s">
        <v>271</v>
      </c>
      <c r="B243" s="66" t="s">
        <v>277</v>
      </c>
      <c r="C243" s="66"/>
      <c r="D243" s="66"/>
      <c r="E243" s="66"/>
      <c r="F243" s="26"/>
      <c r="G243" s="27"/>
      <c r="H243" s="27"/>
      <c r="I243" s="27"/>
      <c r="J243" s="28"/>
      <c r="K243" s="29" t="s">
        <v>267</v>
      </c>
      <c r="L243" s="33">
        <f>H13/F13*100</f>
        <v>14.660607994989869</v>
      </c>
      <c r="M243" s="34">
        <f>H15/F15*100</f>
        <v>20.717878987537571</v>
      </c>
    </row>
    <row r="244" spans="1:13" ht="24.95" customHeight="1" x14ac:dyDescent="0.3">
      <c r="A244" s="30" t="s">
        <v>271</v>
      </c>
      <c r="B244" s="66" t="s">
        <v>285</v>
      </c>
      <c r="C244" s="66"/>
      <c r="D244" s="66"/>
      <c r="E244" s="66"/>
      <c r="F244" s="26"/>
      <c r="G244" s="27"/>
      <c r="H244" s="27"/>
      <c r="I244" s="27"/>
      <c r="J244" s="28"/>
      <c r="K244" s="29" t="s">
        <v>268</v>
      </c>
      <c r="L244" s="33">
        <f>I13/F13*100</f>
        <v>7.2346173890199763</v>
      </c>
      <c r="M244" s="34">
        <f>I15/F15*100</f>
        <v>10.223718391356829</v>
      </c>
    </row>
    <row r="245" spans="1:13" ht="15" customHeight="1" x14ac:dyDescent="0.3">
      <c r="A245" s="30"/>
      <c r="B245" s="42"/>
      <c r="C245" s="42"/>
      <c r="D245" s="42"/>
      <c r="E245" s="42"/>
      <c r="F245" s="26"/>
      <c r="G245" s="27"/>
      <c r="H245" s="27"/>
      <c r="I245" s="27"/>
      <c r="J245" s="28"/>
      <c r="K245" s="29"/>
      <c r="L245" s="33"/>
      <c r="M245" s="34"/>
    </row>
    <row r="246" spans="1:13" ht="24.95" customHeight="1" x14ac:dyDescent="0.3">
      <c r="A246" s="44" t="s">
        <v>280</v>
      </c>
      <c r="B246" s="44"/>
      <c r="C246" s="44"/>
      <c r="D246" s="44"/>
      <c r="E246" s="44"/>
      <c r="F246" s="44"/>
      <c r="G246" s="44"/>
      <c r="H246" s="44"/>
      <c r="I246" s="44"/>
      <c r="J246" s="44"/>
      <c r="K246" s="29"/>
      <c r="L246" s="33"/>
      <c r="M246" s="34"/>
    </row>
    <row r="247" spans="1:13" ht="15" customHeight="1" x14ac:dyDescent="0.3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29"/>
      <c r="L247" s="33"/>
      <c r="M247" s="34"/>
    </row>
    <row r="248" spans="1:13" ht="24.95" customHeight="1" x14ac:dyDescent="0.3">
      <c r="A248" s="35" t="s">
        <v>279</v>
      </c>
      <c r="B248" s="35"/>
      <c r="C248" s="35"/>
      <c r="D248" s="35"/>
      <c r="E248" s="35"/>
      <c r="F248" s="26"/>
      <c r="G248" s="27"/>
      <c r="H248" s="27"/>
      <c r="I248" s="27"/>
      <c r="J248" s="28"/>
      <c r="K248" s="29" t="s">
        <v>269</v>
      </c>
      <c r="L248" s="33">
        <f>J13/F13*100</f>
        <v>29.356419832929692</v>
      </c>
      <c r="M248" s="34">
        <f>J15/F15*100</f>
        <v>0.16886437124989698</v>
      </c>
    </row>
    <row r="249" spans="1:13" ht="15" customHeight="1" x14ac:dyDescent="0.3">
      <c r="A249" s="35"/>
      <c r="B249" s="35"/>
      <c r="C249" s="35"/>
      <c r="D249" s="35"/>
      <c r="E249" s="35"/>
      <c r="F249" s="26"/>
      <c r="G249" s="27"/>
      <c r="H249" s="27"/>
      <c r="I249" s="27"/>
      <c r="J249" s="28"/>
      <c r="K249" s="29"/>
      <c r="L249" s="33"/>
      <c r="M249" s="34"/>
    </row>
    <row r="250" spans="1:13" ht="24.95" customHeight="1" x14ac:dyDescent="0.3">
      <c r="A250" s="67" t="s">
        <v>286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29"/>
      <c r="L250" s="33"/>
      <c r="M250" s="34"/>
    </row>
    <row r="251" spans="1:13" s="39" customFormat="1" ht="9.75" customHeight="1" x14ac:dyDescent="0.3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36"/>
      <c r="L251" s="37">
        <f>L242+L243+L244+L248</f>
        <v>99.999999999999986</v>
      </c>
      <c r="M251" s="38">
        <f>M242+M243+M244+M248</f>
        <v>100</v>
      </c>
    </row>
    <row r="252" spans="1:13" s="1" customFormat="1" ht="57" customHeight="1" x14ac:dyDescent="0.3">
      <c r="A252" s="3"/>
      <c r="B252" s="3" t="s">
        <v>94</v>
      </c>
      <c r="C252" s="3"/>
      <c r="D252" s="4" t="s">
        <v>96</v>
      </c>
      <c r="E252" s="4"/>
      <c r="F252" s="4"/>
      <c r="G252" s="4"/>
      <c r="H252" s="3"/>
      <c r="I252" s="3"/>
      <c r="J252" s="3"/>
      <c r="K252" s="2"/>
    </row>
    <row r="253" spans="1:13" x14ac:dyDescent="0.3">
      <c r="A253" s="40"/>
      <c r="B253" s="40"/>
      <c r="C253" s="40"/>
      <c r="D253" s="40"/>
      <c r="E253" s="40"/>
      <c r="F253" s="40"/>
      <c r="G253" s="40"/>
      <c r="H253" s="40"/>
      <c r="I253" s="40"/>
      <c r="J253" s="40"/>
    </row>
  </sheetData>
  <mergeCells count="580">
    <mergeCell ref="K47:M47"/>
    <mergeCell ref="A240:E240"/>
    <mergeCell ref="B241:E241"/>
    <mergeCell ref="B242:E242"/>
    <mergeCell ref="H135:H139"/>
    <mergeCell ref="I135:I139"/>
    <mergeCell ref="J135:J139"/>
    <mergeCell ref="D142:D144"/>
    <mergeCell ref="E142:E144"/>
    <mergeCell ref="F142:F144"/>
    <mergeCell ref="D149:D150"/>
    <mergeCell ref="E149:E150"/>
    <mergeCell ref="A180:A183"/>
    <mergeCell ref="E165:E167"/>
    <mergeCell ref="F165:F167"/>
    <mergeCell ref="G165:G167"/>
    <mergeCell ref="J168:J171"/>
    <mergeCell ref="A97:J97"/>
    <mergeCell ref="A93:A96"/>
    <mergeCell ref="B93:B96"/>
    <mergeCell ref="C93:C96"/>
    <mergeCell ref="A60:A61"/>
    <mergeCell ref="B60:B61"/>
    <mergeCell ref="C60:C61"/>
    <mergeCell ref="B243:E243"/>
    <mergeCell ref="B244:E244"/>
    <mergeCell ref="A250:J251"/>
    <mergeCell ref="A235:E235"/>
    <mergeCell ref="B236:E236"/>
    <mergeCell ref="B237:E237"/>
    <mergeCell ref="B238:E238"/>
    <mergeCell ref="B239:E239"/>
    <mergeCell ref="I104:I105"/>
    <mergeCell ref="J104:J105"/>
    <mergeCell ref="G119:G121"/>
    <mergeCell ref="H119:H121"/>
    <mergeCell ref="I119:I121"/>
    <mergeCell ref="J119:J121"/>
    <mergeCell ref="F122:F123"/>
    <mergeCell ref="I110:I111"/>
    <mergeCell ref="J110:J111"/>
    <mergeCell ref="D104:D105"/>
    <mergeCell ref="E104:E105"/>
    <mergeCell ref="F104:F105"/>
    <mergeCell ref="G104:G105"/>
    <mergeCell ref="H104:H105"/>
    <mergeCell ref="A104:A105"/>
    <mergeCell ref="C221:C225"/>
    <mergeCell ref="H32:H33"/>
    <mergeCell ref="I32:I33"/>
    <mergeCell ref="J32:J33"/>
    <mergeCell ref="D34:D38"/>
    <mergeCell ref="E34:E38"/>
    <mergeCell ref="F34:F38"/>
    <mergeCell ref="G34:G38"/>
    <mergeCell ref="H34:H38"/>
    <mergeCell ref="I34:I38"/>
    <mergeCell ref="J34:J38"/>
    <mergeCell ref="G32:G33"/>
    <mergeCell ref="A62:A67"/>
    <mergeCell ref="B62:B67"/>
    <mergeCell ref="C62:C67"/>
    <mergeCell ref="D62:D67"/>
    <mergeCell ref="E62:E67"/>
    <mergeCell ref="D119:D121"/>
    <mergeCell ref="E119:E121"/>
    <mergeCell ref="F119:F121"/>
    <mergeCell ref="D32:D33"/>
    <mergeCell ref="E32:E33"/>
    <mergeCell ref="F32:F33"/>
    <mergeCell ref="D112:D113"/>
    <mergeCell ref="E112:E113"/>
    <mergeCell ref="C77:C79"/>
    <mergeCell ref="A80:A82"/>
    <mergeCell ref="B80:B82"/>
    <mergeCell ref="C80:C82"/>
    <mergeCell ref="A119:A121"/>
    <mergeCell ref="B119:B121"/>
    <mergeCell ref="C119:C121"/>
    <mergeCell ref="A110:A111"/>
    <mergeCell ref="B110:B111"/>
    <mergeCell ref="C110:C111"/>
    <mergeCell ref="D110:D111"/>
    <mergeCell ref="H27:H29"/>
    <mergeCell ref="C200:C202"/>
    <mergeCell ref="D200:D202"/>
    <mergeCell ref="C142:C144"/>
    <mergeCell ref="C152:C154"/>
    <mergeCell ref="A157:J157"/>
    <mergeCell ref="B176:B179"/>
    <mergeCell ref="C176:C179"/>
    <mergeCell ref="D176:D179"/>
    <mergeCell ref="A192:A195"/>
    <mergeCell ref="B192:B195"/>
    <mergeCell ref="C192:C195"/>
    <mergeCell ref="D192:D195"/>
    <mergeCell ref="A196:A199"/>
    <mergeCell ref="B196:B199"/>
    <mergeCell ref="C196:C199"/>
    <mergeCell ref="D196:D199"/>
    <mergeCell ref="G112:G113"/>
    <mergeCell ref="H112:H113"/>
    <mergeCell ref="I112:I113"/>
    <mergeCell ref="A117:A118"/>
    <mergeCell ref="B117:B118"/>
    <mergeCell ref="C117:C118"/>
    <mergeCell ref="J112:J113"/>
    <mergeCell ref="D226:D229"/>
    <mergeCell ref="A218:A220"/>
    <mergeCell ref="A221:A225"/>
    <mergeCell ref="A226:A229"/>
    <mergeCell ref="B226:B229"/>
    <mergeCell ref="B221:B225"/>
    <mergeCell ref="B218:B220"/>
    <mergeCell ref="D221:D225"/>
    <mergeCell ref="C226:C229"/>
    <mergeCell ref="A214:A217"/>
    <mergeCell ref="B214:B217"/>
    <mergeCell ref="C214:C217"/>
    <mergeCell ref="D214:D217"/>
    <mergeCell ref="A71:A74"/>
    <mergeCell ref="B71:B74"/>
    <mergeCell ref="C71:C74"/>
    <mergeCell ref="D80:D82"/>
    <mergeCell ref="E80:E82"/>
    <mergeCell ref="A211:A213"/>
    <mergeCell ref="B211:B213"/>
    <mergeCell ref="C211:C213"/>
    <mergeCell ref="A188:A191"/>
    <mergeCell ref="B188:B191"/>
    <mergeCell ref="C188:C191"/>
    <mergeCell ref="D159:D164"/>
    <mergeCell ref="E159:E164"/>
    <mergeCell ref="A112:A113"/>
    <mergeCell ref="B112:B113"/>
    <mergeCell ref="C112:C113"/>
    <mergeCell ref="A115:J115"/>
    <mergeCell ref="D122:D123"/>
    <mergeCell ref="E122:E123"/>
    <mergeCell ref="F112:F113"/>
    <mergeCell ref="F159:F164"/>
    <mergeCell ref="G159:G164"/>
    <mergeCell ref="H159:H164"/>
    <mergeCell ref="I159:I164"/>
    <mergeCell ref="J159:J164"/>
    <mergeCell ref="D130:D134"/>
    <mergeCell ref="E130:E134"/>
    <mergeCell ref="D211:D213"/>
    <mergeCell ref="A203:A206"/>
    <mergeCell ref="B203:B206"/>
    <mergeCell ref="C203:C206"/>
    <mergeCell ref="D203:D206"/>
    <mergeCell ref="A176:A179"/>
    <mergeCell ref="A152:A154"/>
    <mergeCell ref="B152:B154"/>
    <mergeCell ref="H165:H167"/>
    <mergeCell ref="I165:I167"/>
    <mergeCell ref="J165:J167"/>
    <mergeCell ref="D168:D171"/>
    <mergeCell ref="E168:E171"/>
    <mergeCell ref="F168:F171"/>
    <mergeCell ref="G168:G171"/>
    <mergeCell ref="H168:H171"/>
    <mergeCell ref="I168:I171"/>
    <mergeCell ref="B130:B134"/>
    <mergeCell ref="C130:C134"/>
    <mergeCell ref="A135:A139"/>
    <mergeCell ref="B135:B139"/>
    <mergeCell ref="C135:C139"/>
    <mergeCell ref="A140:J140"/>
    <mergeCell ref="A142:A144"/>
    <mergeCell ref="B142:B144"/>
    <mergeCell ref="A130:A134"/>
    <mergeCell ref="G142:G144"/>
    <mergeCell ref="H142:H144"/>
    <mergeCell ref="I142:I144"/>
    <mergeCell ref="J142:J144"/>
    <mergeCell ref="F130:F134"/>
    <mergeCell ref="G130:G134"/>
    <mergeCell ref="H130:H134"/>
    <mergeCell ref="I130:I134"/>
    <mergeCell ref="J130:J134"/>
    <mergeCell ref="D135:D139"/>
    <mergeCell ref="E135:E139"/>
    <mergeCell ref="F135:F139"/>
    <mergeCell ref="G135:G139"/>
    <mergeCell ref="A149:A150"/>
    <mergeCell ref="B149:B150"/>
    <mergeCell ref="C149:C150"/>
    <mergeCell ref="A145:A148"/>
    <mergeCell ref="B145:B148"/>
    <mergeCell ref="C145:C148"/>
    <mergeCell ref="D188:D191"/>
    <mergeCell ref="A184:A187"/>
    <mergeCell ref="B184:B187"/>
    <mergeCell ref="C184:C187"/>
    <mergeCell ref="D184:D187"/>
    <mergeCell ref="B165:B167"/>
    <mergeCell ref="A165:A167"/>
    <mergeCell ref="C165:C167"/>
    <mergeCell ref="D145:D148"/>
    <mergeCell ref="D124:D129"/>
    <mergeCell ref="E124:E129"/>
    <mergeCell ref="F124:F129"/>
    <mergeCell ref="G124:G129"/>
    <mergeCell ref="H124:H129"/>
    <mergeCell ref="I124:I129"/>
    <mergeCell ref="J124:J129"/>
    <mergeCell ref="A122:A123"/>
    <mergeCell ref="B122:B123"/>
    <mergeCell ref="C122:C123"/>
    <mergeCell ref="A124:A129"/>
    <mergeCell ref="B124:B129"/>
    <mergeCell ref="C124:C129"/>
    <mergeCell ref="B104:B105"/>
    <mergeCell ref="C104:C105"/>
    <mergeCell ref="E110:E111"/>
    <mergeCell ref="F110:F111"/>
    <mergeCell ref="G110:G111"/>
    <mergeCell ref="H110:H111"/>
    <mergeCell ref="G50:G52"/>
    <mergeCell ref="H50:H52"/>
    <mergeCell ref="I50:I52"/>
    <mergeCell ref="C57:C59"/>
    <mergeCell ref="E68:E70"/>
    <mergeCell ref="D77:D79"/>
    <mergeCell ref="E77:E79"/>
    <mergeCell ref="F77:F79"/>
    <mergeCell ref="D83:D86"/>
    <mergeCell ref="E83:E86"/>
    <mergeCell ref="F83:F86"/>
    <mergeCell ref="D60:D61"/>
    <mergeCell ref="E60:E61"/>
    <mergeCell ref="D71:D74"/>
    <mergeCell ref="E71:E74"/>
    <mergeCell ref="F62:F67"/>
    <mergeCell ref="D68:D70"/>
    <mergeCell ref="D57:D59"/>
    <mergeCell ref="J50:J52"/>
    <mergeCell ref="D53:D54"/>
    <mergeCell ref="E53:E54"/>
    <mergeCell ref="F53:F54"/>
    <mergeCell ref="G53:G54"/>
    <mergeCell ref="A108:J108"/>
    <mergeCell ref="A68:A70"/>
    <mergeCell ref="B68:B70"/>
    <mergeCell ref="C68:C70"/>
    <mergeCell ref="A90:A92"/>
    <mergeCell ref="B90:B92"/>
    <mergeCell ref="C90:C92"/>
    <mergeCell ref="A87:A89"/>
    <mergeCell ref="B87:B89"/>
    <mergeCell ref="C87:C89"/>
    <mergeCell ref="A83:A86"/>
    <mergeCell ref="B83:B86"/>
    <mergeCell ref="C83:C86"/>
    <mergeCell ref="A75:J75"/>
    <mergeCell ref="A77:A79"/>
    <mergeCell ref="B77:B79"/>
    <mergeCell ref="C50:C52"/>
    <mergeCell ref="A57:A59"/>
    <mergeCell ref="B57:B59"/>
    <mergeCell ref="A53:A54"/>
    <mergeCell ref="B53:B54"/>
    <mergeCell ref="C53:C54"/>
    <mergeCell ref="A55:A56"/>
    <mergeCell ref="B55:B56"/>
    <mergeCell ref="C55:C56"/>
    <mergeCell ref="G39:G41"/>
    <mergeCell ref="H39:H41"/>
    <mergeCell ref="I39:I41"/>
    <mergeCell ref="A42:A47"/>
    <mergeCell ref="B42:B47"/>
    <mergeCell ref="C42:C47"/>
    <mergeCell ref="D50:D52"/>
    <mergeCell ref="E50:E52"/>
    <mergeCell ref="D55:D56"/>
    <mergeCell ref="E55:E56"/>
    <mergeCell ref="D42:D47"/>
    <mergeCell ref="E42:E47"/>
    <mergeCell ref="F42:F47"/>
    <mergeCell ref="G42:G47"/>
    <mergeCell ref="H42:H47"/>
    <mergeCell ref="I42:I47"/>
    <mergeCell ref="J42:J47"/>
    <mergeCell ref="D39:D41"/>
    <mergeCell ref="E39:E41"/>
    <mergeCell ref="F39:F41"/>
    <mergeCell ref="B34:B38"/>
    <mergeCell ref="C34:C38"/>
    <mergeCell ref="A39:A41"/>
    <mergeCell ref="B39:B41"/>
    <mergeCell ref="C39:C41"/>
    <mergeCell ref="A18:A20"/>
    <mergeCell ref="B18:B20"/>
    <mergeCell ref="C18:C20"/>
    <mergeCell ref="J39:J41"/>
    <mergeCell ref="I27:I29"/>
    <mergeCell ref="J27:J29"/>
    <mergeCell ref="D30:D31"/>
    <mergeCell ref="E30:E31"/>
    <mergeCell ref="F30:F31"/>
    <mergeCell ref="G30:G31"/>
    <mergeCell ref="H30:H31"/>
    <mergeCell ref="I30:I31"/>
    <mergeCell ref="J30:J31"/>
    <mergeCell ref="D27:D29"/>
    <mergeCell ref="E27:E29"/>
    <mergeCell ref="F27:F29"/>
    <mergeCell ref="G27:G29"/>
    <mergeCell ref="H21:H23"/>
    <mergeCell ref="I21:I23"/>
    <mergeCell ref="J21:J23"/>
    <mergeCell ref="H24:H26"/>
    <mergeCell ref="I24:I26"/>
    <mergeCell ref="J24:J26"/>
    <mergeCell ref="D18:D20"/>
    <mergeCell ref="F18:F20"/>
    <mergeCell ref="G18:G20"/>
    <mergeCell ref="H18:H20"/>
    <mergeCell ref="I18:I20"/>
    <mergeCell ref="J18:J20"/>
    <mergeCell ref="E21:E23"/>
    <mergeCell ref="F21:F23"/>
    <mergeCell ref="D24:D26"/>
    <mergeCell ref="E24:E26"/>
    <mergeCell ref="F24:F26"/>
    <mergeCell ref="G24:G26"/>
    <mergeCell ref="E7:E10"/>
    <mergeCell ref="E18:E20"/>
    <mergeCell ref="A21:A23"/>
    <mergeCell ref="B21:B23"/>
    <mergeCell ref="C21:C23"/>
    <mergeCell ref="D1:J1"/>
    <mergeCell ref="A3:J3"/>
    <mergeCell ref="A4:J4"/>
    <mergeCell ref="A5:J5"/>
    <mergeCell ref="A7:A10"/>
    <mergeCell ref="B7:B10"/>
    <mergeCell ref="C7:C10"/>
    <mergeCell ref="D7:D10"/>
    <mergeCell ref="F7:J7"/>
    <mergeCell ref="F8:F10"/>
    <mergeCell ref="G8:G10"/>
    <mergeCell ref="H8:H10"/>
    <mergeCell ref="I8:I10"/>
    <mergeCell ref="J8:J10"/>
    <mergeCell ref="G21:G23"/>
    <mergeCell ref="D21:D23"/>
    <mergeCell ref="A12:J12"/>
    <mergeCell ref="A14:J14"/>
    <mergeCell ref="A16:J16"/>
    <mergeCell ref="E57:E59"/>
    <mergeCell ref="F57:F59"/>
    <mergeCell ref="G57:G59"/>
    <mergeCell ref="H57:H59"/>
    <mergeCell ref="I57:I59"/>
    <mergeCell ref="J57:J59"/>
    <mergeCell ref="A24:A26"/>
    <mergeCell ref="B24:B26"/>
    <mergeCell ref="A50:A52"/>
    <mergeCell ref="B50:B52"/>
    <mergeCell ref="F50:F52"/>
    <mergeCell ref="F55:F56"/>
    <mergeCell ref="C24:C26"/>
    <mergeCell ref="A32:A33"/>
    <mergeCell ref="B32:B33"/>
    <mergeCell ref="C32:C33"/>
    <mergeCell ref="A27:A29"/>
    <mergeCell ref="B27:B29"/>
    <mergeCell ref="C27:C29"/>
    <mergeCell ref="A30:A31"/>
    <mergeCell ref="B30:B31"/>
    <mergeCell ref="C30:C31"/>
    <mergeCell ref="A48:J48"/>
    <mergeCell ref="A34:A38"/>
    <mergeCell ref="F71:F74"/>
    <mergeCell ref="G71:G74"/>
    <mergeCell ref="H71:H74"/>
    <mergeCell ref="I71:I74"/>
    <mergeCell ref="J71:J74"/>
    <mergeCell ref="F68:F70"/>
    <mergeCell ref="H53:H54"/>
    <mergeCell ref="I53:I54"/>
    <mergeCell ref="J53:J54"/>
    <mergeCell ref="G55:G56"/>
    <mergeCell ref="H55:H56"/>
    <mergeCell ref="I55:I56"/>
    <mergeCell ref="J55:J56"/>
    <mergeCell ref="F60:F61"/>
    <mergeCell ref="G62:G67"/>
    <mergeCell ref="H62:H67"/>
    <mergeCell ref="I62:I67"/>
    <mergeCell ref="J62:J67"/>
    <mergeCell ref="H83:H86"/>
    <mergeCell ref="I83:I86"/>
    <mergeCell ref="J83:J86"/>
    <mergeCell ref="H90:H92"/>
    <mergeCell ref="I90:I92"/>
    <mergeCell ref="J90:J92"/>
    <mergeCell ref="G60:G61"/>
    <mergeCell ref="H60:H61"/>
    <mergeCell ref="I60:I61"/>
    <mergeCell ref="J60:J61"/>
    <mergeCell ref="G68:G70"/>
    <mergeCell ref="H68:H70"/>
    <mergeCell ref="I68:I70"/>
    <mergeCell ref="J68:J70"/>
    <mergeCell ref="G77:G79"/>
    <mergeCell ref="H77:H79"/>
    <mergeCell ref="I77:I79"/>
    <mergeCell ref="J77:J79"/>
    <mergeCell ref="F80:F82"/>
    <mergeCell ref="G80:G82"/>
    <mergeCell ref="H80:H82"/>
    <mergeCell ref="I80:I82"/>
    <mergeCell ref="J80:J82"/>
    <mergeCell ref="D93:D96"/>
    <mergeCell ref="E93:E96"/>
    <mergeCell ref="F93:F96"/>
    <mergeCell ref="G93:G96"/>
    <mergeCell ref="H93:H96"/>
    <mergeCell ref="I93:I96"/>
    <mergeCell ref="J93:J96"/>
    <mergeCell ref="D87:D89"/>
    <mergeCell ref="E87:E89"/>
    <mergeCell ref="F87:F89"/>
    <mergeCell ref="G87:G89"/>
    <mergeCell ref="H87:H89"/>
    <mergeCell ref="I87:I89"/>
    <mergeCell ref="J87:J89"/>
    <mergeCell ref="F90:F92"/>
    <mergeCell ref="G90:G92"/>
    <mergeCell ref="D90:D92"/>
    <mergeCell ref="E90:E92"/>
    <mergeCell ref="G83:G86"/>
    <mergeCell ref="D117:D118"/>
    <mergeCell ref="E117:E118"/>
    <mergeCell ref="F117:F118"/>
    <mergeCell ref="G117:G118"/>
    <mergeCell ref="H117:H118"/>
    <mergeCell ref="I117:I118"/>
    <mergeCell ref="J117:J118"/>
    <mergeCell ref="G122:G123"/>
    <mergeCell ref="H122:H123"/>
    <mergeCell ref="I122:I123"/>
    <mergeCell ref="J122:J123"/>
    <mergeCell ref="E145:E148"/>
    <mergeCell ref="F145:F148"/>
    <mergeCell ref="G145:G148"/>
    <mergeCell ref="H145:H148"/>
    <mergeCell ref="I145:I148"/>
    <mergeCell ref="J145:J148"/>
    <mergeCell ref="D152:D154"/>
    <mergeCell ref="E152:E154"/>
    <mergeCell ref="F152:F154"/>
    <mergeCell ref="G152:G154"/>
    <mergeCell ref="H152:H154"/>
    <mergeCell ref="I152:I154"/>
    <mergeCell ref="J152:J154"/>
    <mergeCell ref="F149:F150"/>
    <mergeCell ref="G149:G150"/>
    <mergeCell ref="H149:H150"/>
    <mergeCell ref="I149:I150"/>
    <mergeCell ref="J149:J150"/>
    <mergeCell ref="E188:E191"/>
    <mergeCell ref="E192:E195"/>
    <mergeCell ref="F180:F183"/>
    <mergeCell ref="G180:G183"/>
    <mergeCell ref="H180:H183"/>
    <mergeCell ref="I180:I183"/>
    <mergeCell ref="J180:J183"/>
    <mergeCell ref="F184:F187"/>
    <mergeCell ref="G184:G187"/>
    <mergeCell ref="H184:H187"/>
    <mergeCell ref="I184:I187"/>
    <mergeCell ref="J184:J187"/>
    <mergeCell ref="I188:I191"/>
    <mergeCell ref="J188:J191"/>
    <mergeCell ref="F192:F195"/>
    <mergeCell ref="G192:G195"/>
    <mergeCell ref="H192:H195"/>
    <mergeCell ref="I192:I195"/>
    <mergeCell ref="J192:J195"/>
    <mergeCell ref="E196:E199"/>
    <mergeCell ref="E200:E202"/>
    <mergeCell ref="E203:E206"/>
    <mergeCell ref="E207:E210"/>
    <mergeCell ref="D180:D183"/>
    <mergeCell ref="A173:J173"/>
    <mergeCell ref="A159:A164"/>
    <mergeCell ref="B159:B164"/>
    <mergeCell ref="C159:C164"/>
    <mergeCell ref="A168:A171"/>
    <mergeCell ref="B168:B171"/>
    <mergeCell ref="C168:C171"/>
    <mergeCell ref="A175:J175"/>
    <mergeCell ref="D165:D167"/>
    <mergeCell ref="B180:B183"/>
    <mergeCell ref="C180:C183"/>
    <mergeCell ref="A207:A210"/>
    <mergeCell ref="B207:B210"/>
    <mergeCell ref="C207:C210"/>
    <mergeCell ref="I176:I179"/>
    <mergeCell ref="J176:J179"/>
    <mergeCell ref="D207:D210"/>
    <mergeCell ref="A200:A202"/>
    <mergeCell ref="B200:B202"/>
    <mergeCell ref="E211:E213"/>
    <mergeCell ref="E214:E217"/>
    <mergeCell ref="E218:E220"/>
    <mergeCell ref="E221:E225"/>
    <mergeCell ref="E226:E229"/>
    <mergeCell ref="E230:E233"/>
    <mergeCell ref="F176:F179"/>
    <mergeCell ref="G176:G179"/>
    <mergeCell ref="H176:H179"/>
    <mergeCell ref="F188:F191"/>
    <mergeCell ref="G188:G191"/>
    <mergeCell ref="H188:H191"/>
    <mergeCell ref="F200:F202"/>
    <mergeCell ref="G200:G202"/>
    <mergeCell ref="H200:H202"/>
    <mergeCell ref="F211:F213"/>
    <mergeCell ref="G211:G213"/>
    <mergeCell ref="H211:H213"/>
    <mergeCell ref="F221:F225"/>
    <mergeCell ref="G221:G225"/>
    <mergeCell ref="H221:H225"/>
    <mergeCell ref="E176:E179"/>
    <mergeCell ref="E180:E183"/>
    <mergeCell ref="E184:E187"/>
    <mergeCell ref="F196:F199"/>
    <mergeCell ref="G196:G199"/>
    <mergeCell ref="H196:H199"/>
    <mergeCell ref="I196:I199"/>
    <mergeCell ref="J196:J199"/>
    <mergeCell ref="I200:I202"/>
    <mergeCell ref="J200:J202"/>
    <mergeCell ref="F203:F206"/>
    <mergeCell ref="G203:G206"/>
    <mergeCell ref="H203:H206"/>
    <mergeCell ref="I203:I206"/>
    <mergeCell ref="J203:J206"/>
    <mergeCell ref="F207:F210"/>
    <mergeCell ref="G207:G210"/>
    <mergeCell ref="H207:H210"/>
    <mergeCell ref="I207:I210"/>
    <mergeCell ref="J207:J210"/>
    <mergeCell ref="I211:I213"/>
    <mergeCell ref="J211:J213"/>
    <mergeCell ref="F214:F217"/>
    <mergeCell ref="G214:G217"/>
    <mergeCell ref="H214:H217"/>
    <mergeCell ref="I214:I217"/>
    <mergeCell ref="J214:J217"/>
    <mergeCell ref="A246:J246"/>
    <mergeCell ref="F230:F233"/>
    <mergeCell ref="G230:G233"/>
    <mergeCell ref="H230:H233"/>
    <mergeCell ref="I230:I233"/>
    <mergeCell ref="J230:J233"/>
    <mergeCell ref="F218:F220"/>
    <mergeCell ref="G218:G220"/>
    <mergeCell ref="H218:H220"/>
    <mergeCell ref="I218:I220"/>
    <mergeCell ref="J218:J220"/>
    <mergeCell ref="I221:I225"/>
    <mergeCell ref="J221:J225"/>
    <mergeCell ref="F226:F229"/>
    <mergeCell ref="G226:G229"/>
    <mergeCell ref="H226:H229"/>
    <mergeCell ref="I226:I229"/>
    <mergeCell ref="J226:J229"/>
    <mergeCell ref="A230:A233"/>
    <mergeCell ref="B230:B233"/>
    <mergeCell ref="C230:C233"/>
    <mergeCell ref="D230:D233"/>
    <mergeCell ref="D218:D220"/>
    <mergeCell ref="C218:C220"/>
  </mergeCells>
  <pageMargins left="0.11811023622047245" right="0.11811023622047245" top="0.51181102362204722" bottom="0.51181102362204722" header="0.11811023622047245" footer="0.11811023622047245"/>
  <pageSetup paperSize="9" scale="43" fitToHeight="17" orientation="landscape" r:id="rId1"/>
  <rowBreaks count="2" manualBreakCount="2">
    <brk id="118" max="9" man="1"/>
    <brk id="1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Актуал. Плана на утвверждение</vt:lpstr>
      <vt:lpstr>'Актуал. Плана на утвверждение'!Заголовки_для_печати</vt:lpstr>
      <vt:lpstr>'Актуал. Плана на утвверждение'!Область_печати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Красильникова Жанна Александровна</dc:creator>
  <cp:lastModifiedBy>Кудрявцева Татьяна Николаевна</cp:lastModifiedBy>
  <cp:lastPrinted>2022-03-28T03:20:15Z</cp:lastPrinted>
  <dcterms:created xsi:type="dcterms:W3CDTF">2020-03-25T08:10:46Z</dcterms:created>
  <dcterms:modified xsi:type="dcterms:W3CDTF">2022-04-05T08:12:06Z</dcterms:modified>
</cp:coreProperties>
</file>