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rogozhnikova\Desktop\Мои документы\Documents\Прогноз 2023-2025\прогноз к бюджету\на утверждение\до 2028 года\"/>
    </mc:Choice>
  </mc:AlternateContent>
  <bookViews>
    <workbookView xWindow="0" yWindow="0" windowWidth="24000" windowHeight="9735"/>
  </bookViews>
  <sheets>
    <sheet name="2023-2028" sheetId="1" r:id="rId1"/>
  </sheets>
  <externalReferences>
    <externalReference r:id="rId2"/>
    <externalReference r:id="rId3"/>
  </externalReferences>
  <definedNames>
    <definedName name="_xlnm.Print_Titles" localSheetId="0">'2023-2028'!$6:$8</definedName>
    <definedName name="_xlnm.Print_Area" localSheetId="0">'2023-2028'!$A$1:$J$64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I41" i="1"/>
  <c r="J28" i="1"/>
  <c r="J24" i="1" s="1"/>
  <c r="I28" i="1"/>
  <c r="H28" i="1"/>
  <c r="H24" i="1" s="1"/>
  <c r="I24" i="1"/>
  <c r="J16" i="1"/>
  <c r="I16" i="1"/>
  <c r="H16" i="1"/>
  <c r="J15" i="1"/>
  <c r="Q15" i="1" s="1"/>
  <c r="I15" i="1"/>
  <c r="H15" i="1"/>
  <c r="P15" i="1" l="1"/>
  <c r="H20" i="1"/>
  <c r="J20" i="1"/>
  <c r="I20" i="1"/>
  <c r="J49" i="1"/>
  <c r="I49" i="1"/>
  <c r="H49" i="1"/>
  <c r="J48" i="1"/>
  <c r="I48" i="1"/>
  <c r="H48" i="1"/>
  <c r="J46" i="1"/>
  <c r="I46" i="1"/>
  <c r="H46" i="1"/>
  <c r="J45" i="1"/>
  <c r="I45" i="1"/>
  <c r="H45" i="1"/>
  <c r="H43" i="1"/>
  <c r="I43" i="1"/>
  <c r="J43" i="1"/>
  <c r="G56" i="1" l="1"/>
  <c r="F56" i="1"/>
  <c r="E56" i="1"/>
  <c r="D56" i="1"/>
  <c r="C56" i="1"/>
  <c r="G52" i="1"/>
  <c r="F52" i="1"/>
  <c r="E52" i="1"/>
  <c r="D52" i="1"/>
  <c r="C52" i="1"/>
  <c r="G49" i="1"/>
  <c r="F49" i="1"/>
  <c r="E49" i="1"/>
  <c r="D49" i="1"/>
  <c r="C49" i="1"/>
  <c r="G43" i="1"/>
  <c r="F43" i="1"/>
  <c r="E43" i="1"/>
  <c r="D43" i="1"/>
  <c r="C43" i="1"/>
  <c r="G40" i="1"/>
  <c r="H41" i="1" s="1"/>
  <c r="F40" i="1"/>
  <c r="E40" i="1"/>
  <c r="D40" i="1"/>
  <c r="C40" i="1"/>
  <c r="C41" i="1" s="1"/>
  <c r="G37" i="1"/>
  <c r="F37" i="1"/>
  <c r="E37" i="1"/>
  <c r="D37" i="1"/>
  <c r="C37" i="1"/>
  <c r="G34" i="1"/>
  <c r="F34" i="1"/>
  <c r="E34" i="1"/>
  <c r="D34" i="1"/>
  <c r="C34" i="1"/>
  <c r="E32" i="1"/>
  <c r="D32" i="1"/>
  <c r="C32" i="1"/>
  <c r="G31" i="1"/>
  <c r="F31" i="1"/>
  <c r="E31" i="1"/>
  <c r="D31" i="1"/>
  <c r="C31" i="1"/>
  <c r="G28" i="1"/>
  <c r="F28" i="1"/>
  <c r="E28" i="1"/>
  <c r="D28" i="1"/>
  <c r="C28" i="1"/>
  <c r="G16" i="1"/>
  <c r="F16" i="1"/>
  <c r="E16" i="1"/>
  <c r="D16" i="1"/>
  <c r="C16" i="1"/>
  <c r="G15" i="1"/>
  <c r="F15" i="1"/>
  <c r="E15" i="1"/>
  <c r="D15" i="1"/>
  <c r="C15" i="1"/>
  <c r="G24" i="1" l="1"/>
  <c r="K15" i="1"/>
  <c r="M15" i="1"/>
  <c r="L15" i="1"/>
  <c r="N15" i="1"/>
  <c r="O15" i="1"/>
  <c r="D24" i="1"/>
  <c r="F24" i="1"/>
  <c r="C24" i="1"/>
  <c r="E24" i="1"/>
  <c r="E41" i="1"/>
  <c r="G41" i="1"/>
  <c r="D41" i="1"/>
  <c r="F41" i="1"/>
</calcChain>
</file>

<file path=xl/sharedStrings.xml><?xml version="1.0" encoding="utf-8"?>
<sst xmlns="http://schemas.openxmlformats.org/spreadsheetml/2006/main" count="167" uniqueCount="64">
  <si>
    <t>Прогноз социально-экономического развития муниципального образования</t>
  </si>
  <si>
    <t>Наименование показателя</t>
  </si>
  <si>
    <t>Ед. изм.</t>
  </si>
  <si>
    <t>Прогноз на:</t>
  </si>
  <si>
    <t xml:space="preserve">1 вариант </t>
  </si>
  <si>
    <t>Итоги развития МО</t>
  </si>
  <si>
    <t>Сводный индекс потребительских цен*</t>
  </si>
  <si>
    <t xml:space="preserve">Выручка от реализации продукции, работ, услуг (в действующих ценах) по полному кругу организаций </t>
  </si>
  <si>
    <t xml:space="preserve">в действующих ценах </t>
  </si>
  <si>
    <t xml:space="preserve">в т.ч. </t>
  </si>
  <si>
    <t>без централизованных плательщиков</t>
  </si>
  <si>
    <t>в том числе: предприятия малого бизнеса</t>
  </si>
  <si>
    <t>централизованные плательщики</t>
  </si>
  <si>
    <t xml:space="preserve">Прибыль (убыток) до налогообложения </t>
  </si>
  <si>
    <t>Состояние основных видов экономической деятельности хозяйствующих субъектов МО</t>
  </si>
  <si>
    <t>Промышленное производство:</t>
  </si>
  <si>
    <t>Объем отгруженных товаров собственного производства, выполненных работ и услуг собственными силами (B+С+D+E):</t>
  </si>
  <si>
    <t>Индекс промышленного производства - всего</t>
  </si>
  <si>
    <t>в том числе:</t>
  </si>
  <si>
    <t>Добыча полезных ископаемых (B):</t>
  </si>
  <si>
    <t>Объем отгруженных товаров собственного производства, выполненных работ и услуг собственными силами</t>
  </si>
  <si>
    <t>Индекс промышленного производства</t>
  </si>
  <si>
    <t>нет данных</t>
  </si>
  <si>
    <t>Обрабатывающие производства (C):</t>
  </si>
  <si>
    <t>Обеспечение электрической энергией, газом и паром; кондиционирование воздуха (D):</t>
  </si>
  <si>
    <t>Водоснабжение; водоотведение, организация сбора и утилизации отходов, деятельность по ликвидации загрязнений (Е):</t>
  </si>
  <si>
    <t>Строительство</t>
  </si>
  <si>
    <t>Объем выполненных работ и услуг собственными силами предприятий и организаций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</si>
  <si>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</si>
  <si>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</si>
  <si>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</si>
  <si>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</si>
  <si>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Розничный товарооборот </t>
  </si>
  <si>
    <t xml:space="preserve">Индекс физического объема </t>
  </si>
  <si>
    <t>Объем инвестиций в основной капитал за счет всех источников -  всего</t>
  </si>
  <si>
    <t xml:space="preserve">темп роста </t>
  </si>
  <si>
    <t xml:space="preserve">Уровень жизни населения </t>
  </si>
  <si>
    <t>Численность постоянного населения среднегодовая - всего</t>
  </si>
  <si>
    <t>тыс. чел.</t>
  </si>
  <si>
    <t>руб.</t>
  </si>
  <si>
    <t>Фонд начисленной заработной платы  (с внешними совместителями) по полному кругу организаций</t>
  </si>
  <si>
    <t>Фонд начисленной заработной платы работников малых предприятий (с учетом микропредприятий)</t>
  </si>
  <si>
    <t>* - данные Минэкономразвития России</t>
  </si>
  <si>
    <t>Рогожникова В.В.  6-21-68</t>
  </si>
  <si>
    <t>2023 год</t>
  </si>
  <si>
    <t>2024 год</t>
  </si>
  <si>
    <t>2025 год</t>
  </si>
  <si>
    <t>Жилкина А.А. 6-33-36</t>
  </si>
  <si>
    <t>Бондарева В.В. 6-42-41</t>
  </si>
  <si>
    <t>млн руб.</t>
  </si>
  <si>
    <t>Среднесписочная численность работников (без внешних совместителей) по полному кругу организаций</t>
  </si>
  <si>
    <t>Среднемесячная начисленная заработная плата (без выплат социального характера) по полному кругу организаций</t>
  </si>
  <si>
    <t>2028 год</t>
  </si>
  <si>
    <t>2027 год</t>
  </si>
  <si>
    <t>2026 год</t>
  </si>
  <si>
    <t>Оценка 
2022 года</t>
  </si>
  <si>
    <t>Факт 
2021 года</t>
  </si>
  <si>
    <t xml:space="preserve"> "город Усолье-Сибирское" на долгосрочный период до 2028 года</t>
  </si>
  <si>
    <t xml:space="preserve">норма </t>
  </si>
  <si>
    <t>в % к пред. году</t>
  </si>
  <si>
    <t>Индекс-дефлятор*</t>
  </si>
  <si>
    <t>Председатель комитета экономического развития</t>
  </si>
  <si>
    <t>А.А. Рогова</t>
  </si>
  <si>
    <t xml:space="preserve">ОДОБРЕН                                                  распоряжением  администрации                       города Усолье-Сибирское                                                     от 14.11.2022 г. № 350-ра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</si>
</sst>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_р_."/>
    <numFmt numFmtId="166" formatCode="#,##0.000_р_."/>
    <numFmt numFmtId="167" formatCode="#,##0.0"/>
    <numFmt numFmtId="168" formatCode="0.000"/>
    <numFmt numFmtId="169" formatCode="#,##0_р_."/>
  </numFmts>
  <fonts count="21" x14ac:knownFonts="1">
    <font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  <charset val="204"/>
    </font>
    <font>
      <sz val="10"/>
      <color theme="0" tint="-0.34998626667073579"/>
      <name val="Arial Cyr"/>
      <charset val="204"/>
    </font>
    <font>
      <b/>
      <sz val="16"/>
      <name val="Times New Roman"/>
      <family val="1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name val="Arial Cyr"/>
      <charset val="204"/>
    </font>
    <font>
      <b/>
      <u/>
      <sz val="14"/>
      <name val="Times New Roman"/>
      <family val="1"/>
      <charset val="204"/>
    </font>
    <font>
      <sz val="10"/>
      <color rgb="FFFF0000"/>
      <name val="Arial Cyr"/>
      <charset val="204"/>
    </font>
    <font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sz val="16"/>
      <color theme="0" tint="-0.34998626667073579"/>
      <name val="Times New Roman"/>
      <family val="1"/>
      <charset val="204"/>
    </font>
    <font>
      <sz val="16"/>
      <color theme="0" tint="-0.34998626667073579"/>
      <name val="Arial Cyr"/>
      <charset val="204"/>
    </font>
    <font>
      <i/>
      <sz val="16"/>
      <color theme="0" tint="-0.34998626667073579"/>
      <name val="Arial Cyr"/>
      <charset val="204"/>
    </font>
    <font>
      <i/>
      <sz val="10"/>
      <color theme="0" tint="-0.34998626667073579"/>
      <name val="Arial Cyr"/>
      <charset val="204"/>
    </font>
    <font>
      <b/>
      <sz val="11"/>
      <color theme="0" tint="-0.3499862666707357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6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/>
    <xf numFmtId="0" fontId="3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/>
    <xf numFmtId="0" fontId="6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0" xfId="0" applyFont="1"/>
    <xf numFmtId="49" fontId="8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3" fillId="0" borderId="1" xfId="0" applyFont="1" applyBorder="1"/>
    <xf numFmtId="165" fontId="6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1" xfId="0" applyFont="1" applyBorder="1"/>
    <xf numFmtId="164" fontId="6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167" fontId="6" fillId="0" borderId="1" xfId="0" applyNumberFormat="1" applyFont="1" applyBorder="1" applyAlignment="1">
      <alignment horizontal="left" vertical="center" wrapText="1"/>
    </xf>
    <xf numFmtId="167" fontId="6" fillId="2" borderId="1" xfId="0" applyNumberFormat="1" applyFont="1" applyFill="1" applyBorder="1" applyAlignment="1">
      <alignment horizontal="left" vertical="center" wrapText="1"/>
    </xf>
    <xf numFmtId="168" fontId="6" fillId="0" borderId="1" xfId="0" applyNumberFormat="1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69" fontId="6" fillId="2" borderId="1" xfId="0" applyNumberFormat="1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justify" vertical="top" wrapText="1"/>
    </xf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left" vertical="center" wrapText="1"/>
    </xf>
    <xf numFmtId="164" fontId="17" fillId="0" borderId="0" xfId="0" applyNumberFormat="1" applyFont="1" applyBorder="1"/>
    <xf numFmtId="164" fontId="17" fillId="0" borderId="0" xfId="0" applyNumberFormat="1" applyFont="1"/>
    <xf numFmtId="1" fontId="17" fillId="0" borderId="0" xfId="0" applyNumberFormat="1" applyFont="1" applyBorder="1" applyAlignment="1">
      <alignment horizontal="center"/>
    </xf>
    <xf numFmtId="1" fontId="17" fillId="0" borderId="0" xfId="0" applyNumberFormat="1" applyFont="1" applyAlignment="1">
      <alignment horizontal="center"/>
    </xf>
    <xf numFmtId="164" fontId="18" fillId="0" borderId="0" xfId="0" applyNumberFormat="1" applyFont="1" applyBorder="1"/>
    <xf numFmtId="0" fontId="19" fillId="0" borderId="0" xfId="0" applyFont="1"/>
    <xf numFmtId="164" fontId="20" fillId="3" borderId="0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Сб-macro 202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gozhnikova/Desktop/&#1052;&#1086;&#1080;%20&#1076;&#1086;&#1082;&#1091;&#1084;&#1077;&#1085;&#1090;&#1099;/Documents/&#1055;&#1088;&#1086;&#1075;&#1085;&#1086;&#1079;%202023-2025/&#1060;&#1086;&#1088;&#1084;&#1072;%20&#1055;&#1088;&#1086;&#1075;&#1085;&#1086;&#1079;&#1072;-2023-202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gozhnikova/Desktop/&#1052;&#1086;&#1080;%20&#1076;&#1086;&#1082;&#1091;&#1084;&#1077;&#1085;&#1090;&#1099;/Documents/&#1055;&#1088;&#1086;&#1075;&#1085;&#1086;&#1079;%202023-2025/&#1087;&#1088;&#1086;&#1075;&#1085;&#1086;&#1079;%20&#1082;%20&#1073;&#1102;&#1076;&#1078;&#1077;&#1090;&#1091;/&#1088;&#1072;&#1089;&#1095;&#1077;&#1090;%20&#1086;&#1090;&#1075;&#1088;&#1091;&#1079;&#1082;&#1072;-&#1074;&#1099;&#1088;&#1091;&#1095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2023-2025 "/>
      <sheetName val="Приложение 2"/>
      <sheetName val="Приложение 3 (расчет ИФО)"/>
      <sheetName val="Прил 6 Инвестпроекты"/>
    </sheetNames>
    <sheetDataSet>
      <sheetData sheetId="0">
        <row r="10">
          <cell r="D10">
            <v>40039.158217199998</v>
          </cell>
          <cell r="E10">
            <v>47111.411258992797</v>
          </cell>
          <cell r="G10">
            <v>50050.215138735526</v>
          </cell>
          <cell r="H10">
            <v>51840.200145741321</v>
          </cell>
          <cell r="I10">
            <v>54025.586483496947</v>
          </cell>
        </row>
        <row r="25">
          <cell r="D25">
            <v>19975.3</v>
          </cell>
          <cell r="E25">
            <v>23450.800000000003</v>
          </cell>
          <cell r="G25">
            <v>24318.799999999999</v>
          </cell>
          <cell r="H25">
            <v>24902.299999999996</v>
          </cell>
          <cell r="I25">
            <v>25823.800000000003</v>
          </cell>
        </row>
        <row r="32">
          <cell r="D32">
            <v>4420.723755</v>
          </cell>
          <cell r="E32">
            <v>5189.9438883700004</v>
          </cell>
          <cell r="G32">
            <v>5381.9052122396906</v>
          </cell>
          <cell r="H32">
            <v>5511.1389373334441</v>
          </cell>
          <cell r="I32">
            <v>5715.0513780147821</v>
          </cell>
        </row>
        <row r="35">
          <cell r="D35">
            <v>8512.4520379999994</v>
          </cell>
          <cell r="E35">
            <v>10061.724766612</v>
          </cell>
          <cell r="G35">
            <v>10910.882524976645</v>
          </cell>
          <cell r="H35">
            <v>11451.946198376085</v>
          </cell>
          <cell r="I35">
            <v>12057.138344916</v>
          </cell>
        </row>
        <row r="38">
          <cell r="D38">
            <v>705.3</v>
          </cell>
          <cell r="E38">
            <v>828.0222</v>
          </cell>
          <cell r="G38">
            <v>858.65902140000003</v>
          </cell>
          <cell r="H38">
            <v>879.26683791360017</v>
          </cell>
          <cell r="I38">
            <v>911.79971091640334</v>
          </cell>
        </row>
        <row r="41">
          <cell r="D41">
            <v>451.29200000000003</v>
          </cell>
          <cell r="E41">
            <v>481.81500000000005</v>
          </cell>
          <cell r="G41">
            <v>532.78599999999994</v>
          </cell>
          <cell r="H41">
            <v>543.98300000000006</v>
          </cell>
          <cell r="I41">
            <v>562.50400000000002</v>
          </cell>
        </row>
        <row r="46">
          <cell r="D46">
            <v>1241.6999999999998</v>
          </cell>
          <cell r="E46">
            <v>1457.7084</v>
          </cell>
          <cell r="G46">
            <v>1511.6045108000001</v>
          </cell>
          <cell r="H46">
            <v>1547.9270190592001</v>
          </cell>
          <cell r="I46">
            <v>1605.1828187643905</v>
          </cell>
        </row>
        <row r="78">
          <cell r="D78">
            <v>18.600000000000001</v>
          </cell>
          <cell r="E78">
            <v>18.7</v>
          </cell>
          <cell r="G78">
            <v>18.7</v>
          </cell>
          <cell r="H78">
            <v>18.7</v>
          </cell>
          <cell r="I78">
            <v>18.7</v>
          </cell>
        </row>
        <row r="147">
          <cell r="D147">
            <v>1095.5490119999999</v>
          </cell>
          <cell r="E147">
            <v>1276.314597</v>
          </cell>
          <cell r="G147">
            <v>1391.6762060000001</v>
          </cell>
          <cell r="H147">
            <v>1456.4672850000002</v>
          </cell>
          <cell r="I147">
            <v>1515.2626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"/>
    </sheetNames>
    <sheetDataSet>
      <sheetData sheetId="0">
        <row r="23">
          <cell r="I23">
            <v>5932.2233303793446</v>
          </cell>
          <cell r="J23">
            <v>6157.6478169337597</v>
          </cell>
          <cell r="K23">
            <v>6380.6491631727495</v>
          </cell>
        </row>
        <row r="172">
          <cell r="S172">
            <v>26875.934599999997</v>
          </cell>
          <cell r="T172">
            <v>27977.8491713</v>
          </cell>
          <cell r="U172">
            <v>29122.991236837697</v>
          </cell>
        </row>
        <row r="173">
          <cell r="S173">
            <v>56254.100509808246</v>
          </cell>
          <cell r="T173">
            <v>58590.48141955294</v>
          </cell>
          <cell r="U173">
            <v>61015.003951787934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T64"/>
  <sheetViews>
    <sheetView tabSelected="1" view="pageBreakPreview" zoomScale="68" zoomScaleNormal="75" zoomScaleSheetLayoutView="68" workbookViewId="0">
      <pane xSplit="2" ySplit="10" topLeftCell="C11" activePane="bottomRight" state="frozen"/>
      <selection pane="topRight" activeCell="C1" sqref="C1"/>
      <selection pane="bottomLeft" activeCell="A10" sqref="A10"/>
      <selection pane="bottomRight" activeCell="M13" sqref="M13"/>
    </sheetView>
  </sheetViews>
  <sheetFormatPr defaultRowHeight="12.75" x14ac:dyDescent="0.2"/>
  <cols>
    <col min="1" max="1" width="75" customWidth="1"/>
    <col min="2" max="2" width="15.5703125" customWidth="1"/>
    <col min="3" max="3" width="14.5703125" style="5" customWidth="1"/>
    <col min="4" max="10" width="14.42578125" style="5" customWidth="1"/>
    <col min="11" max="11" width="10.5703125" style="2" customWidth="1"/>
    <col min="12" max="17" width="10.7109375" style="2" bestFit="1" customWidth="1"/>
    <col min="18" max="20" width="9.140625" style="2"/>
  </cols>
  <sheetData>
    <row r="1" spans="1:20" ht="65.25" customHeight="1" x14ac:dyDescent="0.2">
      <c r="A1" s="1"/>
      <c r="B1" s="1"/>
      <c r="C1" s="1"/>
      <c r="D1" s="1"/>
      <c r="H1" s="54" t="s">
        <v>63</v>
      </c>
      <c r="I1" s="54"/>
      <c r="J1" s="54"/>
    </row>
    <row r="2" spans="1:20" ht="15" customHeight="1" x14ac:dyDescent="0.2">
      <c r="A2" s="1"/>
      <c r="B2" s="1"/>
      <c r="C2" s="1"/>
      <c r="D2" s="1"/>
      <c r="E2" s="3"/>
      <c r="F2" s="3"/>
      <c r="G2" s="3"/>
    </row>
    <row r="3" spans="1:20" ht="25.5" customHeight="1" x14ac:dyDescent="0.2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</row>
    <row r="4" spans="1:20" ht="25.5" customHeight="1" x14ac:dyDescent="0.2">
      <c r="A4" s="56" t="s">
        <v>57</v>
      </c>
      <c r="B4" s="56"/>
      <c r="C4" s="56"/>
      <c r="D4" s="56"/>
      <c r="E4" s="56"/>
      <c r="F4" s="56"/>
      <c r="G4" s="56"/>
      <c r="H4" s="56"/>
      <c r="I4" s="56"/>
      <c r="J4" s="56"/>
    </row>
    <row r="5" spans="1:20" ht="14.25" customHeight="1" x14ac:dyDescent="0.2">
      <c r="A5" s="4"/>
      <c r="B5" s="4"/>
      <c r="C5" s="32"/>
      <c r="D5" s="32"/>
      <c r="E5" s="32"/>
    </row>
    <row r="6" spans="1:20" ht="21" customHeight="1" x14ac:dyDescent="0.2">
      <c r="A6" s="52" t="s">
        <v>1</v>
      </c>
      <c r="B6" s="55" t="s">
        <v>2</v>
      </c>
      <c r="C6" s="52" t="s">
        <v>56</v>
      </c>
      <c r="D6" s="52" t="s">
        <v>55</v>
      </c>
      <c r="E6" s="52" t="s">
        <v>3</v>
      </c>
      <c r="F6" s="52"/>
      <c r="G6" s="52"/>
      <c r="H6" s="52"/>
      <c r="I6" s="52"/>
      <c r="J6" s="52"/>
    </row>
    <row r="7" spans="1:20" ht="24" customHeight="1" x14ac:dyDescent="0.2">
      <c r="A7" s="52"/>
      <c r="B7" s="55"/>
      <c r="C7" s="52"/>
      <c r="D7" s="52"/>
      <c r="E7" s="52" t="s">
        <v>44</v>
      </c>
      <c r="F7" s="52" t="s">
        <v>45</v>
      </c>
      <c r="G7" s="52" t="s">
        <v>46</v>
      </c>
      <c r="H7" s="52" t="s">
        <v>54</v>
      </c>
      <c r="I7" s="52" t="s">
        <v>53</v>
      </c>
      <c r="J7" s="52" t="s">
        <v>52</v>
      </c>
    </row>
    <row r="8" spans="1:20" ht="22.9" customHeight="1" x14ac:dyDescent="0.2">
      <c r="A8" s="52"/>
      <c r="B8" s="55"/>
      <c r="C8" s="52"/>
      <c r="D8" s="52"/>
      <c r="E8" s="52"/>
      <c r="F8" s="52" t="s">
        <v>4</v>
      </c>
      <c r="G8" s="52" t="s">
        <v>4</v>
      </c>
      <c r="H8" s="52"/>
      <c r="I8" s="52"/>
      <c r="J8" s="52"/>
    </row>
    <row r="9" spans="1:20" ht="22.9" customHeight="1" x14ac:dyDescent="0.2">
      <c r="A9" s="52"/>
      <c r="B9" s="52"/>
      <c r="C9" s="52"/>
      <c r="D9" s="52"/>
      <c r="E9" s="52"/>
      <c r="F9" s="52"/>
      <c r="G9" s="52"/>
      <c r="H9" s="52"/>
      <c r="I9" s="52"/>
      <c r="J9" s="52"/>
      <c r="K9" s="6"/>
      <c r="L9" s="6"/>
      <c r="M9" s="6"/>
      <c r="N9" s="6"/>
    </row>
    <row r="10" spans="1:20" ht="18.75" x14ac:dyDescent="0.2">
      <c r="A10" s="30" t="s">
        <v>5</v>
      </c>
      <c r="B10" s="30"/>
      <c r="C10" s="30"/>
      <c r="D10" s="30"/>
      <c r="E10" s="30"/>
      <c r="F10" s="30"/>
      <c r="G10" s="30"/>
      <c r="H10" s="34"/>
      <c r="I10" s="34"/>
      <c r="J10" s="34"/>
      <c r="K10" s="6"/>
      <c r="L10" s="6"/>
      <c r="M10" s="6"/>
      <c r="N10" s="6"/>
    </row>
    <row r="11" spans="1:20" ht="37.5" x14ac:dyDescent="0.3">
      <c r="A11" s="8" t="s">
        <v>6</v>
      </c>
      <c r="B11" s="9" t="s">
        <v>59</v>
      </c>
      <c r="C11" s="35">
        <v>106.7</v>
      </c>
      <c r="D11" s="35">
        <v>116.5</v>
      </c>
      <c r="E11" s="35">
        <v>109</v>
      </c>
      <c r="F11" s="35">
        <v>104.6</v>
      </c>
      <c r="G11" s="35">
        <v>104</v>
      </c>
      <c r="H11" s="36">
        <v>104</v>
      </c>
      <c r="I11" s="36">
        <v>104</v>
      </c>
      <c r="J11" s="36">
        <v>104</v>
      </c>
      <c r="K11" s="57"/>
      <c r="L11" s="57"/>
      <c r="M11" s="57"/>
      <c r="N11" s="58"/>
      <c r="O11" s="58"/>
      <c r="P11" s="58"/>
      <c r="Q11" s="59"/>
    </row>
    <row r="12" spans="1:20" ht="39" x14ac:dyDescent="0.3">
      <c r="A12" s="10" t="s">
        <v>7</v>
      </c>
      <c r="B12" s="11" t="s">
        <v>49</v>
      </c>
      <c r="C12" s="13" t="s">
        <v>22</v>
      </c>
      <c r="D12" s="13" t="s">
        <v>22</v>
      </c>
      <c r="E12" s="13" t="s">
        <v>22</v>
      </c>
      <c r="F12" s="13" t="s">
        <v>22</v>
      </c>
      <c r="G12" s="13" t="s">
        <v>22</v>
      </c>
      <c r="H12" s="13" t="s">
        <v>22</v>
      </c>
      <c r="I12" s="13" t="s">
        <v>22</v>
      </c>
      <c r="J12" s="13" t="s">
        <v>22</v>
      </c>
      <c r="K12" s="58"/>
      <c r="L12" s="58"/>
      <c r="M12" s="58"/>
      <c r="N12" s="58"/>
      <c r="O12" s="59"/>
      <c r="P12" s="59"/>
      <c r="Q12" s="59"/>
    </row>
    <row r="13" spans="1:20" ht="46.5" customHeight="1" x14ac:dyDescent="0.3">
      <c r="A13" s="12" t="s">
        <v>8</v>
      </c>
      <c r="B13" s="9" t="s">
        <v>59</v>
      </c>
      <c r="C13" s="13" t="s">
        <v>22</v>
      </c>
      <c r="D13" s="13" t="s">
        <v>22</v>
      </c>
      <c r="E13" s="13" t="s">
        <v>22</v>
      </c>
      <c r="F13" s="13" t="s">
        <v>22</v>
      </c>
      <c r="G13" s="13" t="s">
        <v>22</v>
      </c>
      <c r="H13" s="13" t="s">
        <v>22</v>
      </c>
      <c r="I13" s="13" t="s">
        <v>22</v>
      </c>
      <c r="J13" s="13" t="s">
        <v>22</v>
      </c>
      <c r="K13" s="58"/>
      <c r="L13" s="58"/>
      <c r="M13" s="58"/>
      <c r="N13" s="58"/>
      <c r="O13" s="59"/>
      <c r="P13" s="59"/>
      <c r="Q13" s="59"/>
    </row>
    <row r="14" spans="1:20" ht="18" customHeight="1" x14ac:dyDescent="0.3">
      <c r="A14" s="12" t="s">
        <v>9</v>
      </c>
      <c r="B14" s="11"/>
      <c r="C14" s="13"/>
      <c r="D14" s="13"/>
      <c r="E14" s="13"/>
      <c r="F14" s="13"/>
      <c r="G14" s="13"/>
      <c r="H14" s="34"/>
      <c r="I14" s="34"/>
      <c r="J14" s="34"/>
      <c r="K14" s="60">
        <v>2022</v>
      </c>
      <c r="L14" s="60">
        <v>2023</v>
      </c>
      <c r="M14" s="60">
        <v>2024</v>
      </c>
      <c r="N14" s="60">
        <v>2025</v>
      </c>
      <c r="O14" s="61">
        <v>2026</v>
      </c>
      <c r="P14" s="61">
        <v>2027</v>
      </c>
      <c r="Q14" s="61">
        <v>2028</v>
      </c>
    </row>
    <row r="15" spans="1:20" ht="20.25" x14ac:dyDescent="0.3">
      <c r="A15" s="14" t="s">
        <v>10</v>
      </c>
      <c r="B15" s="11" t="s">
        <v>49</v>
      </c>
      <c r="C15" s="13">
        <f>'[1]Прогноз 2023-2025 '!$D$10</f>
        <v>40039.158217199998</v>
      </c>
      <c r="D15" s="13">
        <f>'[1]Прогноз 2023-2025 '!$E$10</f>
        <v>47111.411258992797</v>
      </c>
      <c r="E15" s="13">
        <f>'[1]Прогноз 2023-2025 '!$G$10</f>
        <v>50050.215138735526</v>
      </c>
      <c r="F15" s="13">
        <f>'[1]Прогноз 2023-2025 '!$H$10</f>
        <v>51840.200145741321</v>
      </c>
      <c r="G15" s="13">
        <f>'[1]Прогноз 2023-2025 '!$I$10</f>
        <v>54025.586483496947</v>
      </c>
      <c r="H15" s="13">
        <f>'[2]Приложение 2'!$S$173</f>
        <v>56254.100509808246</v>
      </c>
      <c r="I15" s="13">
        <f>'[2]Приложение 2'!$T$173</f>
        <v>58590.48141955294</v>
      </c>
      <c r="J15" s="13">
        <f>'[2]Приложение 2'!$U$173</f>
        <v>61015.003951787934</v>
      </c>
      <c r="K15" s="58">
        <f t="shared" ref="K15:Q15" si="0">D15/C15*100</f>
        <v>117.6633409809168</v>
      </c>
      <c r="L15" s="58">
        <f t="shared" si="0"/>
        <v>106.23798736061374</v>
      </c>
      <c r="M15" s="58">
        <f t="shared" si="0"/>
        <v>103.5763782474143</v>
      </c>
      <c r="N15" s="58">
        <f t="shared" si="0"/>
        <v>104.21562094978746</v>
      </c>
      <c r="O15" s="58">
        <f t="shared" si="0"/>
        <v>104.12492333978093</v>
      </c>
      <c r="P15" s="58">
        <f t="shared" si="0"/>
        <v>104.15326329737924</v>
      </c>
      <c r="Q15" s="58">
        <f t="shared" si="0"/>
        <v>104.13808262620945</v>
      </c>
    </row>
    <row r="16" spans="1:20" s="17" customFormat="1" ht="20.25" x14ac:dyDescent="0.3">
      <c r="A16" s="15" t="s">
        <v>11</v>
      </c>
      <c r="B16" s="16" t="s">
        <v>49</v>
      </c>
      <c r="C16" s="39">
        <f>'[1]Прогноз 2023-2025 '!$D$25</f>
        <v>19975.3</v>
      </c>
      <c r="D16" s="39">
        <f>'[1]Прогноз 2023-2025 '!$E$25</f>
        <v>23450.800000000003</v>
      </c>
      <c r="E16" s="39">
        <f>'[1]Прогноз 2023-2025 '!$G$25</f>
        <v>24318.799999999999</v>
      </c>
      <c r="F16" s="39">
        <f>'[1]Прогноз 2023-2025 '!$H$25</f>
        <v>24902.299999999996</v>
      </c>
      <c r="G16" s="39">
        <f>'[1]Прогноз 2023-2025 '!$I$25</f>
        <v>25823.800000000003</v>
      </c>
      <c r="H16" s="40">
        <f>'[2]Приложение 2'!$S$172</f>
        <v>26875.934599999997</v>
      </c>
      <c r="I16" s="40">
        <f>'[2]Приложение 2'!$T$172</f>
        <v>27977.8491713</v>
      </c>
      <c r="J16" s="40">
        <f>'[2]Приложение 2'!$U$172</f>
        <v>29122.991236837697</v>
      </c>
      <c r="K16" s="62"/>
      <c r="L16" s="62"/>
      <c r="M16" s="62"/>
      <c r="N16" s="62"/>
      <c r="O16" s="62"/>
      <c r="P16" s="62"/>
      <c r="Q16" s="62"/>
      <c r="R16" s="63"/>
      <c r="S16" s="63"/>
      <c r="T16" s="63"/>
    </row>
    <row r="17" spans="1:19" ht="37.5" x14ac:dyDescent="0.3">
      <c r="A17" s="18" t="s">
        <v>12</v>
      </c>
      <c r="B17" s="11" t="s">
        <v>49</v>
      </c>
      <c r="C17" s="13" t="s">
        <v>22</v>
      </c>
      <c r="D17" s="13" t="s">
        <v>22</v>
      </c>
      <c r="E17" s="13" t="s">
        <v>22</v>
      </c>
      <c r="F17" s="13" t="s">
        <v>22</v>
      </c>
      <c r="G17" s="13" t="s">
        <v>22</v>
      </c>
      <c r="H17" s="13" t="s">
        <v>22</v>
      </c>
      <c r="I17" s="13" t="s">
        <v>22</v>
      </c>
      <c r="J17" s="13" t="s">
        <v>22</v>
      </c>
      <c r="K17" s="58"/>
      <c r="L17" s="58"/>
      <c r="M17" s="58"/>
      <c r="N17" s="58"/>
      <c r="O17" s="58"/>
      <c r="P17" s="58"/>
      <c r="Q17" s="58"/>
    </row>
    <row r="18" spans="1:19" ht="37.5" x14ac:dyDescent="0.3">
      <c r="A18" s="19" t="s">
        <v>13</v>
      </c>
      <c r="B18" s="11" t="s">
        <v>49</v>
      </c>
      <c r="C18" s="13" t="s">
        <v>22</v>
      </c>
      <c r="D18" s="13" t="s">
        <v>22</v>
      </c>
      <c r="E18" s="13" t="s">
        <v>22</v>
      </c>
      <c r="F18" s="13" t="s">
        <v>22</v>
      </c>
      <c r="G18" s="13" t="s">
        <v>22</v>
      </c>
      <c r="H18" s="13" t="s">
        <v>22</v>
      </c>
      <c r="I18" s="13" t="s">
        <v>22</v>
      </c>
      <c r="J18" s="13" t="s">
        <v>22</v>
      </c>
      <c r="K18" s="58"/>
      <c r="L18" s="58"/>
      <c r="M18" s="58"/>
      <c r="N18" s="58"/>
      <c r="O18" s="59"/>
      <c r="P18" s="59"/>
      <c r="Q18" s="59"/>
    </row>
    <row r="19" spans="1:19" ht="20.25" x14ac:dyDescent="0.3">
      <c r="A19" s="12" t="s">
        <v>9</v>
      </c>
      <c r="B19" s="11"/>
      <c r="C19" s="13"/>
      <c r="D19" s="13"/>
      <c r="E19" s="13"/>
      <c r="F19" s="13"/>
      <c r="G19" s="20"/>
      <c r="H19" s="34"/>
      <c r="I19" s="34"/>
      <c r="J19" s="34"/>
      <c r="K19" s="58"/>
      <c r="L19" s="58"/>
      <c r="M19" s="58"/>
      <c r="N19" s="58"/>
      <c r="O19" s="59"/>
      <c r="P19" s="59"/>
      <c r="Q19" s="59"/>
    </row>
    <row r="20" spans="1:19" ht="20.25" x14ac:dyDescent="0.3">
      <c r="A20" s="18" t="s">
        <v>10</v>
      </c>
      <c r="B20" s="11" t="s">
        <v>49</v>
      </c>
      <c r="C20" s="37">
        <v>1749.9</v>
      </c>
      <c r="D20" s="13">
        <v>2059</v>
      </c>
      <c r="E20" s="13">
        <v>2187.4</v>
      </c>
      <c r="F20" s="13">
        <v>2265.6999999999998</v>
      </c>
      <c r="G20" s="13">
        <v>2361.1999999999998</v>
      </c>
      <c r="H20" s="13">
        <f>H15*S21</f>
        <v>2459.7112655999231</v>
      </c>
      <c r="I20" s="13">
        <f>I15*S21</f>
        <v>2561.869550815587</v>
      </c>
      <c r="J20" s="13">
        <f>J15*S21</f>
        <v>2667.8818296040367</v>
      </c>
      <c r="K20" s="58"/>
      <c r="L20" s="58"/>
      <c r="M20" s="58"/>
      <c r="N20" s="58"/>
      <c r="O20" s="58"/>
      <c r="P20" s="58"/>
      <c r="Q20" s="58"/>
      <c r="R20" s="6"/>
      <c r="S20" s="2" t="s">
        <v>58</v>
      </c>
    </row>
    <row r="21" spans="1:19" ht="37.5" x14ac:dyDescent="0.3">
      <c r="A21" s="18" t="s">
        <v>12</v>
      </c>
      <c r="B21" s="11" t="s">
        <v>49</v>
      </c>
      <c r="C21" s="13" t="s">
        <v>22</v>
      </c>
      <c r="D21" s="13" t="s">
        <v>22</v>
      </c>
      <c r="E21" s="13" t="s">
        <v>22</v>
      </c>
      <c r="F21" s="13" t="s">
        <v>22</v>
      </c>
      <c r="G21" s="13" t="s">
        <v>22</v>
      </c>
      <c r="H21" s="13" t="s">
        <v>22</v>
      </c>
      <c r="I21" s="13" t="s">
        <v>22</v>
      </c>
      <c r="J21" s="13" t="s">
        <v>22</v>
      </c>
      <c r="K21" s="58"/>
      <c r="L21" s="58"/>
      <c r="M21" s="58"/>
      <c r="N21" s="58"/>
      <c r="O21" s="58"/>
      <c r="P21" s="58"/>
      <c r="Q21" s="58"/>
      <c r="R21" s="6"/>
      <c r="S21" s="2">
        <v>4.3725012813440281E-2</v>
      </c>
    </row>
    <row r="22" spans="1:19" ht="18.75" customHeight="1" x14ac:dyDescent="0.2">
      <c r="A22" s="52" t="s">
        <v>14</v>
      </c>
      <c r="B22" s="52"/>
      <c r="C22" s="52"/>
      <c r="D22" s="52"/>
      <c r="E22" s="52"/>
      <c r="F22" s="52"/>
      <c r="G22" s="52"/>
      <c r="H22" s="34"/>
      <c r="I22" s="34"/>
      <c r="J22" s="34"/>
      <c r="K22" s="6"/>
      <c r="L22" s="6"/>
      <c r="M22" s="6"/>
      <c r="N22" s="6"/>
    </row>
    <row r="23" spans="1:19" ht="18.75" x14ac:dyDescent="0.2">
      <c r="A23" s="21" t="s">
        <v>15</v>
      </c>
      <c r="B23" s="7"/>
      <c r="C23" s="31"/>
      <c r="D23" s="31"/>
      <c r="E23" s="31"/>
      <c r="F23" s="31"/>
      <c r="G23" s="31"/>
      <c r="H23" s="34"/>
      <c r="I23" s="34"/>
      <c r="J23" s="34"/>
      <c r="K23" s="6"/>
      <c r="L23" s="6"/>
      <c r="M23" s="6"/>
      <c r="N23" s="6"/>
    </row>
    <row r="24" spans="1:19" ht="55.5" customHeight="1" x14ac:dyDescent="0.2">
      <c r="A24" s="15" t="s">
        <v>16</v>
      </c>
      <c r="B24" s="11" t="s">
        <v>49</v>
      </c>
      <c r="C24" s="13">
        <f>C28+C31+C34+C37</f>
        <v>14089.767792999997</v>
      </c>
      <c r="D24" s="13">
        <f>D28+D31+D34+D37</f>
        <v>16561.505854981999</v>
      </c>
      <c r="E24" s="13">
        <f>E28+E31+E34+E37</f>
        <v>17684.232758616334</v>
      </c>
      <c r="F24" s="13">
        <f>F28+F31+F34+F37</f>
        <v>18386.334973623132</v>
      </c>
      <c r="G24" s="13">
        <f>G28+G31+G34+G37</f>
        <v>19246.493433847187</v>
      </c>
      <c r="H24" s="13">
        <f t="shared" ref="H24:J24" si="1">H28+H31+H34+H37</f>
        <v>20111.842307375318</v>
      </c>
      <c r="I24" s="13">
        <f t="shared" si="1"/>
        <v>21031.047289643429</v>
      </c>
      <c r="J24" s="13">
        <f t="shared" si="1"/>
        <v>21977.486134178445</v>
      </c>
      <c r="K24" s="6"/>
      <c r="L24" s="6"/>
      <c r="M24" s="6"/>
      <c r="N24" s="6"/>
    </row>
    <row r="25" spans="1:19" ht="37.5" x14ac:dyDescent="0.2">
      <c r="A25" s="15" t="s">
        <v>17</v>
      </c>
      <c r="B25" s="9" t="s">
        <v>59</v>
      </c>
      <c r="C25" s="35">
        <v>128.5</v>
      </c>
      <c r="D25" s="35">
        <v>100.3</v>
      </c>
      <c r="E25" s="35">
        <v>104.1</v>
      </c>
      <c r="F25" s="35">
        <v>101.7</v>
      </c>
      <c r="G25" s="35">
        <v>101.2</v>
      </c>
      <c r="H25" s="36">
        <v>100</v>
      </c>
      <c r="I25" s="36">
        <v>100</v>
      </c>
      <c r="J25" s="36">
        <v>100</v>
      </c>
      <c r="K25" s="6"/>
      <c r="L25" s="6"/>
      <c r="M25" s="6"/>
      <c r="N25" s="6"/>
    </row>
    <row r="26" spans="1:19" ht="18.75" x14ac:dyDescent="0.2">
      <c r="A26" s="14" t="s">
        <v>18</v>
      </c>
      <c r="B26" s="11"/>
      <c r="C26" s="49"/>
      <c r="D26" s="49"/>
      <c r="E26" s="49"/>
      <c r="F26" s="49"/>
      <c r="G26" s="49"/>
      <c r="H26" s="34"/>
      <c r="I26" s="34"/>
      <c r="J26" s="34"/>
    </row>
    <row r="27" spans="1:19" ht="18.75" x14ac:dyDescent="0.2">
      <c r="A27" s="21" t="s">
        <v>19</v>
      </c>
      <c r="B27" s="11"/>
      <c r="C27" s="18"/>
      <c r="D27" s="18"/>
      <c r="E27" s="18"/>
      <c r="F27" s="18"/>
      <c r="G27" s="14"/>
      <c r="H27" s="34"/>
      <c r="I27" s="34"/>
      <c r="J27" s="34"/>
    </row>
    <row r="28" spans="1:19" ht="37.5" x14ac:dyDescent="0.2">
      <c r="A28" s="23" t="s">
        <v>20</v>
      </c>
      <c r="B28" s="11" t="s">
        <v>49</v>
      </c>
      <c r="C28" s="13">
        <f>'[1]Прогноз 2023-2025 '!$D$32</f>
        <v>4420.723755</v>
      </c>
      <c r="D28" s="13">
        <f>'[1]Прогноз 2023-2025 '!$E$32</f>
        <v>5189.9438883700004</v>
      </c>
      <c r="E28" s="13">
        <f>'[1]Прогноз 2023-2025 '!$G$32</f>
        <v>5381.9052122396906</v>
      </c>
      <c r="F28" s="13">
        <f>'[1]Прогноз 2023-2025 '!$H$32</f>
        <v>5511.1389373334441</v>
      </c>
      <c r="G28" s="13">
        <f>'[1]Прогноз 2023-2025 '!$I$32</f>
        <v>5715.0513780147821</v>
      </c>
      <c r="H28" s="13">
        <f>'[2]Приложение 2'!$I$23</f>
        <v>5932.2233303793446</v>
      </c>
      <c r="I28" s="13">
        <f>'[2]Приложение 2'!$J$23</f>
        <v>6157.6478169337597</v>
      </c>
      <c r="J28" s="13">
        <f>'[2]Приложение 2'!$K$23</f>
        <v>6380.6491631727495</v>
      </c>
    </row>
    <row r="29" spans="1:19" ht="37.5" x14ac:dyDescent="0.2">
      <c r="A29" s="23" t="s">
        <v>21</v>
      </c>
      <c r="B29" s="9" t="s">
        <v>59</v>
      </c>
      <c r="C29" s="41" t="s">
        <v>22</v>
      </c>
      <c r="D29" s="41" t="s">
        <v>22</v>
      </c>
      <c r="E29" s="41" t="s">
        <v>22</v>
      </c>
      <c r="F29" s="41" t="s">
        <v>22</v>
      </c>
      <c r="G29" s="41" t="s">
        <v>22</v>
      </c>
      <c r="H29" s="41" t="s">
        <v>22</v>
      </c>
      <c r="I29" s="41" t="s">
        <v>22</v>
      </c>
      <c r="J29" s="41" t="s">
        <v>22</v>
      </c>
    </row>
    <row r="30" spans="1:19" ht="18.75" x14ac:dyDescent="0.2">
      <c r="A30" s="21" t="s">
        <v>23</v>
      </c>
      <c r="B30" s="11"/>
      <c r="C30" s="18"/>
      <c r="D30" s="18"/>
      <c r="E30" s="18"/>
      <c r="F30" s="18"/>
      <c r="G30" s="14"/>
      <c r="H30" s="34"/>
      <c r="I30" s="34"/>
      <c r="J30" s="34"/>
    </row>
    <row r="31" spans="1:19" ht="37.5" x14ac:dyDescent="0.2">
      <c r="A31" s="23" t="s">
        <v>20</v>
      </c>
      <c r="B31" s="11" t="s">
        <v>49</v>
      </c>
      <c r="C31" s="13">
        <f>'[1]Прогноз 2023-2025 '!$D$35</f>
        <v>8512.4520379999994</v>
      </c>
      <c r="D31" s="13">
        <f>'[1]Прогноз 2023-2025 '!$E$35</f>
        <v>10061.724766612</v>
      </c>
      <c r="E31" s="13">
        <f>'[1]Прогноз 2023-2025 '!$G$35</f>
        <v>10910.882524976645</v>
      </c>
      <c r="F31" s="13">
        <f>'[1]Прогноз 2023-2025 '!$H$35</f>
        <v>11451.946198376085</v>
      </c>
      <c r="G31" s="13">
        <f>'[1]Прогноз 2023-2025 '!$I$35</f>
        <v>12057.138344916</v>
      </c>
      <c r="H31" s="13">
        <v>12646.343117642915</v>
      </c>
      <c r="I31" s="13">
        <v>13279.740850681841</v>
      </c>
      <c r="J31" s="13">
        <v>13940.417258392386</v>
      </c>
    </row>
    <row r="32" spans="1:19" ht="37.5" x14ac:dyDescent="0.2">
      <c r="A32" s="23" t="s">
        <v>21</v>
      </c>
      <c r="B32" s="9" t="s">
        <v>59</v>
      </c>
      <c r="C32" s="35">
        <f>C25</f>
        <v>128.5</v>
      </c>
      <c r="D32" s="35">
        <f>D25</f>
        <v>100.3</v>
      </c>
      <c r="E32" s="35">
        <f>E25</f>
        <v>104.1</v>
      </c>
      <c r="F32" s="35">
        <v>100.6</v>
      </c>
      <c r="G32" s="35">
        <v>100.4</v>
      </c>
      <c r="H32" s="36">
        <v>100</v>
      </c>
      <c r="I32" s="36">
        <v>100</v>
      </c>
      <c r="J32" s="36">
        <v>100</v>
      </c>
    </row>
    <row r="33" spans="1:20" ht="37.5" customHeight="1" x14ac:dyDescent="0.2">
      <c r="A33" s="21" t="s">
        <v>24</v>
      </c>
      <c r="B33" s="11"/>
      <c r="C33" s="18"/>
      <c r="D33" s="18"/>
      <c r="E33" s="18"/>
      <c r="F33" s="18"/>
      <c r="G33" s="14"/>
      <c r="H33" s="34"/>
      <c r="I33" s="34"/>
      <c r="J33" s="34"/>
    </row>
    <row r="34" spans="1:20" ht="37.5" x14ac:dyDescent="0.2">
      <c r="A34" s="23" t="s">
        <v>20</v>
      </c>
      <c r="B34" s="11" t="s">
        <v>49</v>
      </c>
      <c r="C34" s="13">
        <f>'[1]Прогноз 2023-2025 '!$D$38</f>
        <v>705.3</v>
      </c>
      <c r="D34" s="13">
        <f>'[1]Прогноз 2023-2025 '!$E$38</f>
        <v>828.0222</v>
      </c>
      <c r="E34" s="13">
        <f>'[1]Прогноз 2023-2025 '!$G$38</f>
        <v>858.65902140000003</v>
      </c>
      <c r="F34" s="13">
        <f>'[1]Прогноз 2023-2025 '!$H$38</f>
        <v>879.26683791360017</v>
      </c>
      <c r="G34" s="13">
        <f>'[1]Прогноз 2023-2025 '!$I$38</f>
        <v>911.79971091640334</v>
      </c>
      <c r="H34" s="13">
        <v>948.27169935305949</v>
      </c>
      <c r="I34" s="13">
        <v>985.2542956278287</v>
      </c>
      <c r="J34" s="13">
        <v>1023.6792131573139</v>
      </c>
    </row>
    <row r="35" spans="1:20" ht="37.5" x14ac:dyDescent="0.2">
      <c r="A35" s="23" t="s">
        <v>21</v>
      </c>
      <c r="B35" s="9" t="s">
        <v>59</v>
      </c>
      <c r="C35" s="41" t="s">
        <v>22</v>
      </c>
      <c r="D35" s="41" t="s">
        <v>22</v>
      </c>
      <c r="E35" s="41" t="s">
        <v>22</v>
      </c>
      <c r="F35" s="41" t="s">
        <v>22</v>
      </c>
      <c r="G35" s="41" t="s">
        <v>22</v>
      </c>
      <c r="H35" s="41" t="s">
        <v>22</v>
      </c>
      <c r="I35" s="41" t="s">
        <v>22</v>
      </c>
      <c r="J35" s="41" t="s">
        <v>22</v>
      </c>
    </row>
    <row r="36" spans="1:20" ht="58.5" customHeight="1" x14ac:dyDescent="0.2">
      <c r="A36" s="21" t="s">
        <v>25</v>
      </c>
      <c r="B36" s="11"/>
      <c r="C36" s="18"/>
      <c r="D36" s="18"/>
      <c r="E36" s="18"/>
      <c r="F36" s="18"/>
      <c r="G36" s="14"/>
      <c r="H36" s="34"/>
      <c r="I36" s="34"/>
      <c r="J36" s="34"/>
    </row>
    <row r="37" spans="1:20" ht="42" customHeight="1" x14ac:dyDescent="0.2">
      <c r="A37" s="23" t="s">
        <v>20</v>
      </c>
      <c r="B37" s="11" t="s">
        <v>49</v>
      </c>
      <c r="C37" s="35">
        <f>'[1]Прогноз 2023-2025 '!$D$41</f>
        <v>451.29200000000003</v>
      </c>
      <c r="D37" s="35">
        <f>'[1]Прогноз 2023-2025 '!$E$41</f>
        <v>481.81500000000005</v>
      </c>
      <c r="E37" s="35">
        <f>'[1]Прогноз 2023-2025 '!$G$41</f>
        <v>532.78599999999994</v>
      </c>
      <c r="F37" s="35">
        <f>'[1]Прогноз 2023-2025 '!$H$41</f>
        <v>543.98300000000006</v>
      </c>
      <c r="G37" s="35">
        <f>'[1]Прогноз 2023-2025 '!$I$41</f>
        <v>562.50400000000002</v>
      </c>
      <c r="H37" s="35">
        <v>585.00415999999996</v>
      </c>
      <c r="I37" s="35">
        <v>608.40432640000006</v>
      </c>
      <c r="J37" s="35">
        <v>632.74049945600007</v>
      </c>
    </row>
    <row r="38" spans="1:20" ht="37.5" x14ac:dyDescent="0.2">
      <c r="A38" s="23" t="s">
        <v>21</v>
      </c>
      <c r="B38" s="9" t="s">
        <v>59</v>
      </c>
      <c r="C38" s="41" t="s">
        <v>22</v>
      </c>
      <c r="D38" s="41" t="s">
        <v>22</v>
      </c>
      <c r="E38" s="41" t="s">
        <v>22</v>
      </c>
      <c r="F38" s="41" t="s">
        <v>22</v>
      </c>
      <c r="G38" s="41" t="s">
        <v>22</v>
      </c>
      <c r="H38" s="41" t="s">
        <v>22</v>
      </c>
      <c r="I38" s="41" t="s">
        <v>22</v>
      </c>
      <c r="J38" s="41" t="s">
        <v>22</v>
      </c>
    </row>
    <row r="39" spans="1:20" ht="18.75" x14ac:dyDescent="0.2">
      <c r="A39" s="21" t="s">
        <v>26</v>
      </c>
      <c r="B39" s="24"/>
      <c r="C39" s="18"/>
      <c r="D39" s="18"/>
      <c r="E39" s="18"/>
      <c r="F39" s="18"/>
      <c r="G39" s="18"/>
      <c r="H39" s="34"/>
      <c r="I39" s="34"/>
      <c r="J39" s="34"/>
    </row>
    <row r="40" spans="1:20" ht="40.5" customHeight="1" x14ac:dyDescent="0.2">
      <c r="A40" s="12" t="s">
        <v>27</v>
      </c>
      <c r="B40" s="11" t="s">
        <v>49</v>
      </c>
      <c r="C40" s="42">
        <f>'[1]Прогноз 2023-2025 '!$D$46</f>
        <v>1241.6999999999998</v>
      </c>
      <c r="D40" s="42">
        <f>'[1]Прогноз 2023-2025 '!$E$46</f>
        <v>1457.7084</v>
      </c>
      <c r="E40" s="42">
        <f>'[1]Прогноз 2023-2025 '!$G$46</f>
        <v>1511.6045108000001</v>
      </c>
      <c r="F40" s="42">
        <f>'[1]Прогноз 2023-2025 '!$H$46</f>
        <v>1547.9270190592001</v>
      </c>
      <c r="G40" s="42">
        <f>'[1]Прогноз 2023-2025 '!$I$46</f>
        <v>1605.1828187643905</v>
      </c>
      <c r="H40" s="42">
        <v>1679.0212284275524</v>
      </c>
      <c r="I40" s="42">
        <v>1756.2562049352198</v>
      </c>
      <c r="J40" s="42">
        <v>1837.04399036224</v>
      </c>
    </row>
    <row r="41" spans="1:20" ht="40.5" customHeight="1" x14ac:dyDescent="0.2">
      <c r="A41" s="12" t="s">
        <v>8</v>
      </c>
      <c r="B41" s="9" t="s">
        <v>59</v>
      </c>
      <c r="C41" s="45">
        <f>C40/1109.9*100</f>
        <v>111.87494368862056</v>
      </c>
      <c r="D41" s="35">
        <f t="shared" ref="D41:J41" si="2">D40/C40*100</f>
        <v>117.3961826528147</v>
      </c>
      <c r="E41" s="35">
        <f t="shared" si="2"/>
        <v>103.69731770771165</v>
      </c>
      <c r="F41" s="35">
        <f t="shared" si="2"/>
        <v>102.40291081428281</v>
      </c>
      <c r="G41" s="35">
        <f t="shared" si="2"/>
        <v>103.69886945574407</v>
      </c>
      <c r="H41" s="35">
        <f t="shared" si="2"/>
        <v>104.60000000000001</v>
      </c>
      <c r="I41" s="35">
        <f t="shared" si="2"/>
        <v>104.60000000000001</v>
      </c>
      <c r="J41" s="35">
        <f t="shared" si="2"/>
        <v>104.60000000000001</v>
      </c>
    </row>
    <row r="42" spans="1:20" ht="18.75" x14ac:dyDescent="0.2">
      <c r="A42" s="12" t="s">
        <v>28</v>
      </c>
      <c r="B42" s="11" t="s">
        <v>29</v>
      </c>
      <c r="C42" s="42">
        <v>13338</v>
      </c>
      <c r="D42" s="42">
        <v>5300</v>
      </c>
      <c r="E42" s="42">
        <v>14600</v>
      </c>
      <c r="F42" s="42">
        <v>13792</v>
      </c>
      <c r="G42" s="42">
        <v>14482</v>
      </c>
      <c r="H42" s="42">
        <v>15206</v>
      </c>
      <c r="I42" s="42">
        <v>17031</v>
      </c>
      <c r="J42" s="43">
        <v>19415</v>
      </c>
    </row>
    <row r="43" spans="1:20" s="22" customFormat="1" ht="18.75" x14ac:dyDescent="0.2">
      <c r="A43" s="12" t="s">
        <v>30</v>
      </c>
      <c r="B43" s="11" t="s">
        <v>29</v>
      </c>
      <c r="C43" s="44">
        <f>C42/C51/1000</f>
        <v>0.1791874899242302</v>
      </c>
      <c r="D43" s="44">
        <f>D42/D51/1000</f>
        <v>7.2215939284108396E-2</v>
      </c>
      <c r="E43" s="44">
        <f>E42/E51/1000</f>
        <v>0.20122388224268153</v>
      </c>
      <c r="F43" s="44">
        <f>F42/F51/1000</f>
        <v>0.19230340211935304</v>
      </c>
      <c r="G43" s="44">
        <f>G42/G51/1000</f>
        <v>0.20430562609333558</v>
      </c>
      <c r="H43" s="44">
        <f t="shared" ref="H43:J43" si="3">H42/H51/1000</f>
        <v>0.21722857142857144</v>
      </c>
      <c r="I43" s="44">
        <f t="shared" si="3"/>
        <v>0.24611271676300578</v>
      </c>
      <c r="J43" s="44">
        <f t="shared" si="3"/>
        <v>0.28384502923976607</v>
      </c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8.75" x14ac:dyDescent="0.2">
      <c r="A44" s="21" t="s">
        <v>31</v>
      </c>
      <c r="B44" s="24"/>
      <c r="C44" s="18"/>
      <c r="D44" s="18"/>
      <c r="E44" s="18"/>
      <c r="F44" s="18"/>
      <c r="G44" s="14"/>
      <c r="H44" s="34"/>
      <c r="I44" s="34"/>
      <c r="J44" s="34"/>
    </row>
    <row r="45" spans="1:20" ht="18.75" x14ac:dyDescent="0.2">
      <c r="A45" s="12" t="s">
        <v>32</v>
      </c>
      <c r="B45" s="11" t="s">
        <v>49</v>
      </c>
      <c r="C45" s="13">
        <v>14077.7</v>
      </c>
      <c r="D45" s="13">
        <v>16475.7</v>
      </c>
      <c r="E45" s="13">
        <v>17949.599999999999</v>
      </c>
      <c r="F45" s="13">
        <v>18376.400000000001</v>
      </c>
      <c r="G45" s="38">
        <v>18925</v>
      </c>
      <c r="H45" s="38">
        <f>G45/G51*H51/100*H47</f>
        <v>19417.855228260254</v>
      </c>
      <c r="I45" s="38">
        <f>H45/H51*I51/100*I47</f>
        <v>19944.578421223403</v>
      </c>
      <c r="J45" s="38">
        <f>I45/I51*J51/100*J47</f>
        <v>20482.851465435495</v>
      </c>
    </row>
    <row r="46" spans="1:20" ht="37.5" x14ac:dyDescent="0.2">
      <c r="A46" s="12" t="s">
        <v>33</v>
      </c>
      <c r="B46" s="9" t="s">
        <v>59</v>
      </c>
      <c r="C46" s="45">
        <v>98.5</v>
      </c>
      <c r="D46" s="35">
        <v>98.6</v>
      </c>
      <c r="E46" s="35">
        <v>98.9</v>
      </c>
      <c r="F46" s="35">
        <v>97.5</v>
      </c>
      <c r="G46" s="35">
        <v>98.8</v>
      </c>
      <c r="H46" s="35">
        <f>H45/(G45/100*H47)*100</f>
        <v>98.752892048981423</v>
      </c>
      <c r="I46" s="35">
        <f>I45/(H45/100*I47)*100</f>
        <v>98.857142857142847</v>
      </c>
      <c r="J46" s="35">
        <f>J45/(I45/100*J47)*100</f>
        <v>98.843930635838134</v>
      </c>
      <c r="K46" s="2">
        <v>104</v>
      </c>
    </row>
    <row r="47" spans="1:20" ht="37.5" x14ac:dyDescent="0.2">
      <c r="A47" s="12" t="s">
        <v>60</v>
      </c>
      <c r="B47" s="9" t="s">
        <v>59</v>
      </c>
      <c r="C47" s="35">
        <v>108</v>
      </c>
      <c r="D47" s="35">
        <v>118.7</v>
      </c>
      <c r="E47" s="35">
        <v>110.2</v>
      </c>
      <c r="F47" s="35">
        <v>105</v>
      </c>
      <c r="G47" s="36">
        <v>104.2</v>
      </c>
      <c r="H47" s="36">
        <v>103.9</v>
      </c>
      <c r="I47" s="36">
        <v>103.9</v>
      </c>
      <c r="J47" s="36">
        <v>103.9</v>
      </c>
    </row>
    <row r="48" spans="1:20" ht="39" x14ac:dyDescent="0.2">
      <c r="A48" s="10" t="s">
        <v>34</v>
      </c>
      <c r="B48" s="11" t="s">
        <v>49</v>
      </c>
      <c r="C48" s="13">
        <v>1063</v>
      </c>
      <c r="D48" s="13">
        <v>1185</v>
      </c>
      <c r="E48" s="13">
        <v>1265.5999999999999</v>
      </c>
      <c r="F48" s="13">
        <v>1332.7</v>
      </c>
      <c r="G48" s="38">
        <v>1396.7</v>
      </c>
      <c r="H48" s="38">
        <f>G48*1.042</f>
        <v>1455.3614</v>
      </c>
      <c r="I48" s="38">
        <f>H48*1.041</f>
        <v>1515.0312173999998</v>
      </c>
      <c r="J48" s="38">
        <f>I48*1.04</f>
        <v>1575.6324660959999</v>
      </c>
      <c r="K48" s="64"/>
      <c r="L48" s="64"/>
      <c r="M48" s="64"/>
    </row>
    <row r="49" spans="1:10" ht="37.5" x14ac:dyDescent="0.2">
      <c r="A49" s="12" t="s">
        <v>35</v>
      </c>
      <c r="B49" s="9" t="s">
        <v>59</v>
      </c>
      <c r="C49" s="45">
        <f>C48/856.6*100</f>
        <v>124.0952603315433</v>
      </c>
      <c r="D49" s="35">
        <f t="shared" ref="D49:J49" si="4">D48/C48*100</f>
        <v>111.47695202257762</v>
      </c>
      <c r="E49" s="35">
        <f t="shared" si="4"/>
        <v>106.80168776371308</v>
      </c>
      <c r="F49" s="35">
        <f t="shared" si="4"/>
        <v>105.3018331226296</v>
      </c>
      <c r="G49" s="35">
        <f t="shared" si="4"/>
        <v>104.80228108351466</v>
      </c>
      <c r="H49" s="35">
        <f t="shared" si="4"/>
        <v>104.2</v>
      </c>
      <c r="I49" s="35">
        <f t="shared" si="4"/>
        <v>104.1</v>
      </c>
      <c r="J49" s="35">
        <f t="shared" si="4"/>
        <v>104</v>
      </c>
    </row>
    <row r="50" spans="1:10" ht="18.75" x14ac:dyDescent="0.2">
      <c r="A50" s="52" t="s">
        <v>36</v>
      </c>
      <c r="B50" s="52"/>
      <c r="C50" s="52"/>
      <c r="D50" s="52"/>
      <c r="E50" s="52"/>
      <c r="F50" s="52"/>
      <c r="G50" s="52"/>
      <c r="H50" s="52"/>
      <c r="I50" s="52"/>
      <c r="J50" s="52"/>
    </row>
    <row r="51" spans="1:10" ht="39" x14ac:dyDescent="0.2">
      <c r="A51" s="10" t="s">
        <v>37</v>
      </c>
      <c r="B51" s="11" t="s">
        <v>38</v>
      </c>
      <c r="C51" s="45">
        <v>74.436000000000007</v>
      </c>
      <c r="D51" s="45">
        <v>73.391000000000005</v>
      </c>
      <c r="E51" s="45">
        <v>72.555999999999997</v>
      </c>
      <c r="F51" s="45">
        <v>71.72</v>
      </c>
      <c r="G51" s="45">
        <v>70.884</v>
      </c>
      <c r="H51" s="45">
        <v>70</v>
      </c>
      <c r="I51" s="45">
        <v>69.2</v>
      </c>
      <c r="J51" s="45">
        <v>68.400000000000006</v>
      </c>
    </row>
    <row r="52" spans="1:10" ht="50.25" customHeight="1" x14ac:dyDescent="0.2">
      <c r="A52" s="10" t="s">
        <v>50</v>
      </c>
      <c r="B52" s="11" t="s">
        <v>38</v>
      </c>
      <c r="C52" s="46">
        <f>'[1]Прогноз 2023-2025 '!$D$78</f>
        <v>18.600000000000001</v>
      </c>
      <c r="D52" s="46">
        <f>'[1]Прогноз 2023-2025 '!$E$78</f>
        <v>18.7</v>
      </c>
      <c r="E52" s="45">
        <f>'[1]Прогноз 2023-2025 '!$G$78</f>
        <v>18.7</v>
      </c>
      <c r="F52" s="46">
        <f>'[1]Прогноз 2023-2025 '!$H$78</f>
        <v>18.7</v>
      </c>
      <c r="G52" s="45">
        <f>'[1]Прогноз 2023-2025 '!$I$78</f>
        <v>18.7</v>
      </c>
      <c r="H52" s="45">
        <v>19.3</v>
      </c>
      <c r="I52" s="45">
        <v>19.600000000000001</v>
      </c>
      <c r="J52" s="45">
        <v>20.100000000000001</v>
      </c>
    </row>
    <row r="53" spans="1:10" ht="65.25" customHeight="1" x14ac:dyDescent="0.2">
      <c r="A53" s="10" t="s">
        <v>51</v>
      </c>
      <c r="B53" s="11" t="s">
        <v>39</v>
      </c>
      <c r="C53" s="47">
        <v>36266</v>
      </c>
      <c r="D53" s="47">
        <v>36757</v>
      </c>
      <c r="E53" s="47">
        <v>39179</v>
      </c>
      <c r="F53" s="47">
        <v>42032</v>
      </c>
      <c r="G53" s="47">
        <v>44844</v>
      </c>
      <c r="H53" s="47">
        <v>45091</v>
      </c>
      <c r="I53" s="47">
        <v>46120</v>
      </c>
      <c r="J53" s="47">
        <v>46759</v>
      </c>
    </row>
    <row r="54" spans="1:10" ht="42.75" customHeight="1" x14ac:dyDescent="0.2">
      <c r="A54" s="25" t="s">
        <v>40</v>
      </c>
      <c r="B54" s="11" t="s">
        <v>49</v>
      </c>
      <c r="C54" s="37">
        <v>8089.2</v>
      </c>
      <c r="D54" s="37">
        <v>8226.7000000000007</v>
      </c>
      <c r="E54" s="37">
        <v>8769.7000000000007</v>
      </c>
      <c r="F54" s="37">
        <v>9409.7999999999993</v>
      </c>
      <c r="G54" s="37">
        <v>10040.299999999999</v>
      </c>
      <c r="H54" s="37">
        <v>10441.9</v>
      </c>
      <c r="I54" s="37">
        <v>10859.6</v>
      </c>
      <c r="J54" s="37">
        <v>11294</v>
      </c>
    </row>
    <row r="55" spans="1:10" ht="18.75" x14ac:dyDescent="0.2">
      <c r="A55" s="26" t="s">
        <v>18</v>
      </c>
      <c r="B55" s="27"/>
      <c r="C55" s="28"/>
      <c r="D55" s="28"/>
      <c r="E55" s="28"/>
      <c r="F55" s="28"/>
      <c r="G55" s="28"/>
      <c r="H55" s="28"/>
      <c r="I55" s="28"/>
      <c r="J55" s="28"/>
    </row>
    <row r="56" spans="1:10" ht="37.5" x14ac:dyDescent="0.2">
      <c r="A56" s="26" t="s">
        <v>41</v>
      </c>
      <c r="B56" s="11" t="s">
        <v>49</v>
      </c>
      <c r="C56" s="48">
        <f>'[1]Прогноз 2023-2025 '!$D$147</f>
        <v>1095.5490119999999</v>
      </c>
      <c r="D56" s="48">
        <f>'[1]Прогноз 2023-2025 '!$E$147</f>
        <v>1276.314597</v>
      </c>
      <c r="E56" s="48">
        <f>'[1]Прогноз 2023-2025 '!$G$147</f>
        <v>1391.6762060000001</v>
      </c>
      <c r="F56" s="48">
        <f>'[1]Прогноз 2023-2025 '!$H$147</f>
        <v>1456.4672850000002</v>
      </c>
      <c r="G56" s="48">
        <f>'[1]Прогноз 2023-2025 '!$I$147</f>
        <v>1515.2626</v>
      </c>
      <c r="H56" s="48">
        <v>1575.8712929832775</v>
      </c>
      <c r="I56" s="48">
        <v>1638.9097667360541</v>
      </c>
      <c r="J56" s="48">
        <v>1704.4685720944597</v>
      </c>
    </row>
    <row r="57" spans="1:10" ht="20.25" customHeight="1" x14ac:dyDescent="0.2">
      <c r="A57" s="53" t="s">
        <v>42</v>
      </c>
      <c r="B57" s="53"/>
      <c r="C57" s="53"/>
      <c r="D57" s="53"/>
      <c r="E57" s="53"/>
      <c r="F57" s="53"/>
      <c r="G57" s="53"/>
    </row>
    <row r="58" spans="1:10" ht="18" customHeight="1" x14ac:dyDescent="0.2">
      <c r="A58" s="50"/>
      <c r="B58" s="50"/>
      <c r="C58" s="50"/>
      <c r="D58" s="50"/>
      <c r="E58" s="50"/>
      <c r="F58" s="50"/>
      <c r="G58" s="50"/>
    </row>
    <row r="59" spans="1:10" ht="20.25" hidden="1" x14ac:dyDescent="0.3">
      <c r="A59" s="51"/>
      <c r="B59" s="51"/>
      <c r="C59" s="51"/>
      <c r="D59" s="51"/>
      <c r="E59" s="51"/>
      <c r="F59" s="51"/>
      <c r="G59" s="51"/>
    </row>
    <row r="60" spans="1:10" ht="18.75" customHeight="1" x14ac:dyDescent="0.3">
      <c r="A60" s="29" t="s">
        <v>61</v>
      </c>
      <c r="B60" s="29"/>
      <c r="C60" s="33"/>
      <c r="D60" s="33"/>
      <c r="E60" s="33" t="s">
        <v>62</v>
      </c>
      <c r="F60" s="33"/>
      <c r="G60" s="33"/>
    </row>
    <row r="61" spans="1:10" ht="12" customHeight="1" x14ac:dyDescent="0.2"/>
    <row r="62" spans="1:10" x14ac:dyDescent="0.2">
      <c r="A62" t="s">
        <v>43</v>
      </c>
    </row>
    <row r="63" spans="1:10" x14ac:dyDescent="0.2">
      <c r="A63" t="s">
        <v>47</v>
      </c>
    </row>
    <row r="64" spans="1:10" x14ac:dyDescent="0.2">
      <c r="A64" t="s">
        <v>48</v>
      </c>
    </row>
  </sheetData>
  <mergeCells count="20">
    <mergeCell ref="H1:J1"/>
    <mergeCell ref="A6:A8"/>
    <mergeCell ref="B6:B8"/>
    <mergeCell ref="C6:C8"/>
    <mergeCell ref="D6:D8"/>
    <mergeCell ref="E7:E8"/>
    <mergeCell ref="F7:F8"/>
    <mergeCell ref="A3:J3"/>
    <mergeCell ref="A4:J4"/>
    <mergeCell ref="A58:G58"/>
    <mergeCell ref="A59:G59"/>
    <mergeCell ref="E6:J6"/>
    <mergeCell ref="H7:H8"/>
    <mergeCell ref="I7:I8"/>
    <mergeCell ref="J7:J8"/>
    <mergeCell ref="A9:J9"/>
    <mergeCell ref="A50:J50"/>
    <mergeCell ref="G7:G8"/>
    <mergeCell ref="A22:G22"/>
    <mergeCell ref="A57:G57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63" fitToHeight="3" orientation="landscape" r:id="rId1"/>
  <headerFooter alignWithMargins="0"/>
  <rowBreaks count="2" manualBreakCount="2">
    <brk id="29" max="9" man="1"/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2023-2028</vt:lpstr>
      <vt:lpstr>'2023-2028'!Заголовки_для_печати</vt:lpstr>
      <vt:lpstr>'2023-2028'!Область_печати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Рогожникова Вероника Валерьевна</dc:creator>
  <cp:lastModifiedBy>Рогожникова Вероника Валерьевна</cp:lastModifiedBy>
  <cp:lastPrinted>2022-11-07T02:09:36Z</cp:lastPrinted>
  <dcterms:created xsi:type="dcterms:W3CDTF">2019-09-23T01:44:45Z</dcterms:created>
  <dcterms:modified xsi:type="dcterms:W3CDTF">2023-01-25T05:32:21Z</dcterms:modified>
</cp:coreProperties>
</file>