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tabRatio="778" activeTab="0"/>
  </bookViews>
  <sheets>
    <sheet name="Прогноз 2023-2025" sheetId="1" r:id="rId1"/>
  </sheets>
  <externalReferences>
    <externalReference r:id="rId4"/>
  </externalReferences>
  <definedNames>
    <definedName name="_xlnm.Print_Titles" localSheetId="0">'Прогноз 2023-2025'!$6:$8</definedName>
    <definedName name="_xlnm.Print_Area" localSheetId="0">'Прогноз 2023-2025'!$A$1:$G$63</definedName>
  </definedNames>
  <calcPr fullCalcOnLoad="1"/>
</workbook>
</file>

<file path=xl/sharedStrings.xml><?xml version="1.0" encoding="utf-8"?>
<sst xmlns="http://schemas.openxmlformats.org/spreadsheetml/2006/main" count="139" uniqueCount="61">
  <si>
    <t>Индекс промышленного производства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</si>
  <si>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</si>
  <si>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</si>
  <si>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Наименование показателя</t>
  </si>
  <si>
    <t>Ед. изм.</t>
  </si>
  <si>
    <t>Итоги развития МО</t>
  </si>
  <si>
    <t>руб.</t>
  </si>
  <si>
    <t>Состояние основных видов экономической деятельности хозяйствующих субъектов МО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</si>
  <si>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</si>
  <si>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</si>
  <si>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</si>
  <si>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</si>
  <si>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</si>
  <si>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</si>
  <si>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</si>
  <si>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тыс. чел.</t>
  </si>
  <si>
    <t>в том числе:</t>
  </si>
  <si>
    <t xml:space="preserve">1 вариант </t>
  </si>
  <si>
    <t>Прогноз на: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</si>
  <si>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</si>
  <si>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</t>
  </si>
  <si>
    <t>Фонд начисленной заработной платы работников малых предприятий (с учетом микропредприятий)</t>
  </si>
  <si>
    <t>Численность постоянного населения среднегодовая - всего</t>
  </si>
  <si>
    <t>Сводный индекс потребительских цен*</t>
  </si>
  <si>
    <t xml:space="preserve">в т.ч. </t>
  </si>
  <si>
    <t>без централизованных плательщиков</t>
  </si>
  <si>
    <t>централизованные плательщики</t>
  </si>
  <si>
    <t xml:space="preserve">Прибыль (убыток) до налогообложения </t>
  </si>
  <si>
    <t xml:space="preserve">в действующих ценах </t>
  </si>
  <si>
    <t xml:space="preserve">Уровень жизни населения </t>
  </si>
  <si>
    <t>* - данные Минэкономразвития России</t>
  </si>
  <si>
    <t xml:space="preserve">Выручка от реализации продукции, работ, услуг (в действующих ценах) по полному кругу организаций </t>
  </si>
  <si>
    <t>в том числе: предприятия малого бизнеса</t>
  </si>
  <si>
    <t>% к пред году</t>
  </si>
  <si>
    <t xml:space="preserve">темп роста </t>
  </si>
  <si>
    <t>Индекс промышленного производства - всего</t>
  </si>
  <si>
    <t>в % к пред году</t>
  </si>
  <si>
    <t>Рогожникова В.В.  6-21-68</t>
  </si>
  <si>
    <t>Прогноз социально-экономического развития муниципального образования</t>
  </si>
  <si>
    <t>нет данных</t>
  </si>
  <si>
    <t>Объем отгруженных товаров собственного производства, выполненных работ и услуг собственными силами (B+С+D+E):</t>
  </si>
  <si>
    <t>Добыча полезных ископаемых (B):</t>
  </si>
  <si>
    <t>Обрабатывающие производства (C):</t>
  </si>
  <si>
    <t>Обеспечение электрической энергией, газом и паром; кондиционирование воздуха (D):</t>
  </si>
  <si>
    <t>Водоснабжение; водоотведение, организация сбора и утилизации отходов, деятельность по ликвидации загрязнений (Е):</t>
  </si>
  <si>
    <t>Жилкина А.А. 6-33-36</t>
  </si>
  <si>
    <t>Бондарева В.В. 6-42-41</t>
  </si>
  <si>
    <t>млн руб.</t>
  </si>
  <si>
    <t>Среднесписочная численность работников (без внешних совместителей) по полному кругу организаций</t>
  </si>
  <si>
    <t>Среднемесячная начисленная заработная плата (без выплат социального характера) по полному кругу организаций</t>
  </si>
  <si>
    <t>2023 год</t>
  </si>
  <si>
    <t>Фонд начисленной заработной платы по полному кругу организаций</t>
  </si>
  <si>
    <t>2024 год</t>
  </si>
  <si>
    <t xml:space="preserve"> "город Усолье-Сибирское" на 2023 год и плановый период 2024 и 2025 годов</t>
  </si>
  <si>
    <t>Факт 
2021 года</t>
  </si>
  <si>
    <t>Оценка 
2022 года</t>
  </si>
  <si>
    <t>2025 год</t>
  </si>
  <si>
    <t>Индекс-дефлятор*</t>
  </si>
  <si>
    <t>Председатель комитета экономического развития</t>
  </si>
  <si>
    <t>А.А. Рогова</t>
  </si>
  <si>
    <t>ОДОБРЕН                                                  распоряжением  администрации                       города Усолье-Сибирское                                                     от 14.11.2022 г. № 349-ра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</si>
</sst>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;[Red]0"/>
    <numFmt numFmtId="178" formatCode="#,##0;[Red]#,##0"/>
    <numFmt numFmtId="179" formatCode="#,##0.0"/>
    <numFmt numFmtId="180" formatCode="0.000"/>
    <numFmt numFmtId="181" formatCode="0.0000"/>
    <numFmt numFmtId="182" formatCode="#,##0.0;[Red]#,##0.0"/>
    <numFmt numFmtId="183" formatCode="#,##0.00;[Red]#,##0.00"/>
    <numFmt numFmtId="184" formatCode="#,##0.000"/>
    <numFmt numFmtId="185" formatCode="#,##0.0000"/>
    <numFmt numFmtId="186" formatCode="#,##0.0_р_."/>
    <numFmt numFmtId="187" formatCode="#,##0_р_."/>
    <numFmt numFmtId="188" formatCode="#,##0.00_р_."/>
    <numFmt numFmtId="189" formatCode="0.000000"/>
    <numFmt numFmtId="190" formatCode="0.00000"/>
    <numFmt numFmtId="191" formatCode="#,##0_%_);\(#,##0\)_%;#,##0_%_);@_%_)"/>
    <numFmt numFmtId="192" formatCode="_-* #,##0_р_._-;\-* #,##0_р_._-;_-* &quot;-&quot;??_р_._-;_-@_-"/>
    <numFmt numFmtId="193" formatCode="#,##0.0_%_);\(#,##0.0\)_%;#,##0.0_%_);@_%_)"/>
    <numFmt numFmtId="194" formatCode="0.0;[Red]0.0"/>
    <numFmt numFmtId="195" formatCode="0.0000000"/>
    <numFmt numFmtId="196" formatCode="0.00000000"/>
    <numFmt numFmtId="197" formatCode="#,##0.000_р_."/>
    <numFmt numFmtId="198" formatCode="#\ ##0.0"/>
    <numFmt numFmtId="199" formatCode="#\ ##0"/>
    <numFmt numFmtId="200" formatCode="#\ ##0.0_р_."/>
    <numFmt numFmtId="201" formatCode="#\ ##0_р_."/>
    <numFmt numFmtId="202" formatCode="0.000000000"/>
    <numFmt numFmtId="203" formatCode="0.0000000000"/>
    <numFmt numFmtId="204" formatCode="0.0_)"/>
    <numFmt numFmtId="205" formatCode="#,##0.0000_р_."/>
  </numFmts>
  <fonts count="66">
    <font>
      <sz val="10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u val="single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u val="single"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55"/>
      <name val="Arial Cyr"/>
      <family val="0"/>
    </font>
    <font>
      <b/>
      <sz val="10"/>
      <color indexed="55"/>
      <name val="Times New Roman"/>
      <family val="1"/>
    </font>
    <font>
      <i/>
      <sz val="10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0"/>
      <color indexed="55"/>
      <name val="Arial Cyr"/>
      <family val="0"/>
    </font>
    <font>
      <sz val="14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 tint="-0.3499799966812134"/>
      <name val="Arial Cyr"/>
      <family val="0"/>
    </font>
    <font>
      <b/>
      <sz val="10"/>
      <color theme="0" tint="-0.3499799966812134"/>
      <name val="Times New Roman"/>
      <family val="1"/>
    </font>
    <font>
      <i/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i/>
      <sz val="10"/>
      <color theme="0" tint="-0.3499799966812134"/>
      <name val="Arial Cyr"/>
      <family val="0"/>
    </font>
    <font>
      <sz val="14"/>
      <color theme="0" tint="-0.3499799966812134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0" fontId="58" fillId="0" borderId="0" xfId="0" applyFont="1" applyAlignment="1">
      <alignment/>
    </xf>
    <xf numFmtId="0" fontId="4" fillId="0" borderId="0" xfId="0" applyFont="1" applyAlignment="1">
      <alignment horizontal="left"/>
    </xf>
    <xf numFmtId="18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172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/>
    </xf>
    <xf numFmtId="172" fontId="61" fillId="0" borderId="0" xfId="0" applyNumberFormat="1" applyFont="1" applyBorder="1" applyAlignment="1">
      <alignment/>
    </xf>
    <xf numFmtId="172" fontId="58" fillId="34" borderId="0" xfId="0" applyNumberFormat="1" applyFont="1" applyFill="1" applyBorder="1" applyAlignment="1">
      <alignment/>
    </xf>
    <xf numFmtId="186" fontId="62" fillId="0" borderId="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2" fontId="58" fillId="0" borderId="0" xfId="0" applyNumberFormat="1" applyFont="1" applyBorder="1" applyAlignment="1">
      <alignment/>
    </xf>
    <xf numFmtId="0" fontId="58" fillId="0" borderId="11" xfId="0" applyFont="1" applyBorder="1" applyAlignment="1">
      <alignment/>
    </xf>
    <xf numFmtId="172" fontId="62" fillId="0" borderId="0" xfId="0" applyNumberFormat="1" applyFont="1" applyFill="1" applyBorder="1" applyAlignment="1">
      <alignment horizontal="left" vertical="center" wrapText="1"/>
    </xf>
    <xf numFmtId="186" fontId="62" fillId="0" borderId="0" xfId="0" applyNumberFormat="1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172" fontId="63" fillId="0" borderId="0" xfId="0" applyNumberFormat="1" applyFont="1" applyBorder="1" applyAlignment="1">
      <alignment/>
    </xf>
    <xf numFmtId="179" fontId="58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186" fontId="3" fillId="33" borderId="10" xfId="0" applyNumberFormat="1" applyFont="1" applyFill="1" applyBorder="1" applyAlignment="1">
      <alignment horizontal="left" vertical="center" wrapText="1"/>
    </xf>
    <xf numFmtId="186" fontId="2" fillId="33" borderId="10" xfId="0" applyNumberFormat="1" applyFont="1" applyFill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left" vertical="center" wrapText="1"/>
    </xf>
    <xf numFmtId="179" fontId="3" fillId="0" borderId="10" xfId="0" applyNumberFormat="1" applyFont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left" vertical="center" wrapText="1"/>
    </xf>
    <xf numFmtId="187" fontId="3" fillId="33" borderId="10" xfId="0" applyNumberFormat="1" applyFont="1" applyFill="1" applyBorder="1" applyAlignment="1">
      <alignment horizontal="left" vertical="center" wrapText="1"/>
    </xf>
    <xf numFmtId="186" fontId="3" fillId="33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186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2" fontId="64" fillId="0" borderId="0" xfId="0" applyNumberFormat="1" applyFont="1" applyBorder="1" applyAlignment="1">
      <alignment/>
    </xf>
    <xf numFmtId="172" fontId="59" fillId="33" borderId="0" xfId="0" applyNumberFormat="1" applyFont="1" applyFill="1" applyBorder="1" applyAlignment="1">
      <alignment/>
    </xf>
    <xf numFmtId="0" fontId="59" fillId="33" borderId="0" xfId="0" applyFont="1" applyFill="1" applyBorder="1" applyAlignment="1">
      <alignment/>
    </xf>
    <xf numFmtId="181" fontId="65" fillId="0" borderId="0" xfId="0" applyNumberFormat="1" applyFont="1" applyBorder="1" applyAlignment="1">
      <alignment/>
    </xf>
    <xf numFmtId="172" fontId="65" fillId="0" borderId="0" xfId="0" applyNumberFormat="1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gozhnikova\Desktop\&#1052;&#1086;&#1080;%20&#1076;&#1086;&#1082;&#1091;&#1084;&#1077;&#1085;&#1090;&#1099;\Documents\&#1055;&#1088;&#1086;&#1075;&#1085;&#1086;&#1079;%202023-2025\&#1060;&#1086;&#1088;&#1084;&#1072;%20&#1055;&#1088;&#1086;&#1075;&#1085;&#1086;&#1079;&#1072;-2023-20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2023-2025 "/>
      <sheetName val="Приложение 2"/>
      <sheetName val="Приложение 3 (расчет ИФО)"/>
      <sheetName val="Прил 6 Инвестпроекты"/>
    </sheetNames>
    <sheetDataSet>
      <sheetData sheetId="0">
        <row r="10">
          <cell r="D10">
            <v>40039.1582172</v>
          </cell>
          <cell r="E10">
            <v>47111.4112589928</v>
          </cell>
          <cell r="G10">
            <v>50050.215138735526</v>
          </cell>
          <cell r="H10">
            <v>51840.20014574132</v>
          </cell>
          <cell r="I10">
            <v>54025.58648349695</v>
          </cell>
        </row>
        <row r="25">
          <cell r="D25">
            <v>19975.3</v>
          </cell>
          <cell r="E25">
            <v>23450.800000000003</v>
          </cell>
          <cell r="G25">
            <v>24318.8</v>
          </cell>
          <cell r="H25">
            <v>24902.299999999996</v>
          </cell>
          <cell r="I25">
            <v>25823.800000000003</v>
          </cell>
        </row>
        <row r="32">
          <cell r="D32">
            <v>4420.723755</v>
          </cell>
          <cell r="E32">
            <v>5189.94388837</v>
          </cell>
          <cell r="G32">
            <v>5381.905212239691</v>
          </cell>
          <cell r="H32">
            <v>5511.138937333444</v>
          </cell>
          <cell r="I32">
            <v>5715.051378014782</v>
          </cell>
        </row>
        <row r="35">
          <cell r="D35">
            <v>8512.452038</v>
          </cell>
          <cell r="E35">
            <v>10061.724766612</v>
          </cell>
          <cell r="G35">
            <v>10910.882524976645</v>
          </cell>
          <cell r="H35">
            <v>11451.946198376085</v>
          </cell>
          <cell r="I35">
            <v>12057.138344916</v>
          </cell>
        </row>
        <row r="38">
          <cell r="D38">
            <v>705.3</v>
          </cell>
          <cell r="E38">
            <v>828.0222</v>
          </cell>
          <cell r="G38">
            <v>858.6590214</v>
          </cell>
          <cell r="H38">
            <v>879.2668379136002</v>
          </cell>
          <cell r="I38">
            <v>911.7997109164033</v>
          </cell>
        </row>
        <row r="41">
          <cell r="D41">
            <v>451.29200000000003</v>
          </cell>
          <cell r="E41">
            <v>481.81500000000005</v>
          </cell>
          <cell r="G41">
            <v>532.786</v>
          </cell>
          <cell r="H41">
            <v>543.9830000000001</v>
          </cell>
          <cell r="I41">
            <v>562.504</v>
          </cell>
        </row>
        <row r="46">
          <cell r="D46">
            <v>1241.6999999999998</v>
          </cell>
          <cell r="E46">
            <v>1457.7084</v>
          </cell>
          <cell r="G46">
            <v>1511.6045108</v>
          </cell>
          <cell r="H46">
            <v>1547.9270190592001</v>
          </cell>
          <cell r="I46">
            <v>1605.1828187643905</v>
          </cell>
        </row>
        <row r="78">
          <cell r="D78">
            <v>18.6</v>
          </cell>
          <cell r="E78">
            <v>18.7</v>
          </cell>
          <cell r="G78">
            <v>18.7</v>
          </cell>
          <cell r="H78">
            <v>18.7</v>
          </cell>
          <cell r="I78">
            <v>18.7</v>
          </cell>
        </row>
        <row r="147">
          <cell r="D147">
            <v>1095.549012</v>
          </cell>
          <cell r="E147">
            <v>1276.314597</v>
          </cell>
          <cell r="G147">
            <v>1391.676206</v>
          </cell>
          <cell r="H147">
            <v>1456.4672850000002</v>
          </cell>
          <cell r="I147">
            <v>1515.2626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73"/>
  <sheetViews>
    <sheetView tabSelected="1" view="pageBreakPreview" zoomScale="68" zoomScaleNormal="75" zoomScaleSheetLayoutView="68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8" sqref="L8"/>
    </sheetView>
  </sheetViews>
  <sheetFormatPr defaultColWidth="9.00390625" defaultRowHeight="12.75"/>
  <cols>
    <col min="1" max="1" width="81.00390625" style="25" customWidth="1"/>
    <col min="2" max="3" width="14.125" style="25" customWidth="1"/>
    <col min="4" max="4" width="15.375" style="25" customWidth="1"/>
    <col min="5" max="5" width="16.625" style="25" customWidth="1"/>
    <col min="6" max="6" width="14.875" style="25" customWidth="1"/>
    <col min="7" max="7" width="14.375" style="25" customWidth="1"/>
    <col min="8" max="8" width="14.875" style="26" customWidth="1"/>
    <col min="9" max="9" width="14.25390625" style="26" customWidth="1"/>
    <col min="10" max="10" width="11.25390625" style="26" customWidth="1"/>
    <col min="11" max="11" width="14.25390625" style="26" customWidth="1"/>
    <col min="12" max="12" width="10.625" style="26" customWidth="1"/>
    <col min="13" max="15" width="11.75390625" style="26" bestFit="1" customWidth="1"/>
    <col min="16" max="16" width="9.25390625" style="26" bestFit="1" customWidth="1"/>
    <col min="17" max="17" width="9.125" style="26" customWidth="1"/>
  </cols>
  <sheetData>
    <row r="1" spans="1:7" ht="68.25" customHeight="1">
      <c r="A1" s="3"/>
      <c r="B1" s="3"/>
      <c r="C1" s="3"/>
      <c r="D1" s="3"/>
      <c r="E1" s="73" t="s">
        <v>60</v>
      </c>
      <c r="F1" s="73"/>
      <c r="G1" s="73"/>
    </row>
    <row r="2" spans="1:7" ht="12" customHeight="1">
      <c r="A2" s="3"/>
      <c r="B2" s="3"/>
      <c r="C2" s="3"/>
      <c r="D2" s="3"/>
      <c r="E2" s="5"/>
      <c r="F2" s="5"/>
      <c r="G2" s="5"/>
    </row>
    <row r="3" spans="1:7" ht="25.5" customHeight="1">
      <c r="A3" s="72" t="s">
        <v>38</v>
      </c>
      <c r="B3" s="72"/>
      <c r="C3" s="72"/>
      <c r="D3" s="72"/>
      <c r="E3" s="72"/>
      <c r="F3" s="72"/>
      <c r="G3" s="72"/>
    </row>
    <row r="4" spans="1:7" ht="25.5" customHeight="1">
      <c r="A4" s="72" t="s">
        <v>53</v>
      </c>
      <c r="B4" s="72"/>
      <c r="C4" s="72"/>
      <c r="D4" s="72"/>
      <c r="E4" s="72"/>
      <c r="F4" s="72"/>
      <c r="G4" s="72"/>
    </row>
    <row r="5" spans="1:5" ht="14.25" customHeight="1">
      <c r="A5" s="1"/>
      <c r="B5" s="1"/>
      <c r="C5" s="1"/>
      <c r="D5" s="1"/>
      <c r="E5" s="1"/>
    </row>
    <row r="6" spans="1:8" ht="21" customHeight="1">
      <c r="A6" s="70" t="s">
        <v>3</v>
      </c>
      <c r="B6" s="74" t="s">
        <v>4</v>
      </c>
      <c r="C6" s="70" t="s">
        <v>54</v>
      </c>
      <c r="D6" s="70" t="s">
        <v>55</v>
      </c>
      <c r="E6" s="70" t="s">
        <v>18</v>
      </c>
      <c r="F6" s="70"/>
      <c r="G6" s="70"/>
      <c r="H6" s="27"/>
    </row>
    <row r="7" spans="1:9" ht="24" customHeight="1">
      <c r="A7" s="70"/>
      <c r="B7" s="74"/>
      <c r="C7" s="70"/>
      <c r="D7" s="70"/>
      <c r="E7" s="70" t="s">
        <v>50</v>
      </c>
      <c r="F7" s="70" t="s">
        <v>52</v>
      </c>
      <c r="G7" s="70" t="s">
        <v>56</v>
      </c>
      <c r="H7" s="28"/>
      <c r="I7" s="29"/>
    </row>
    <row r="8" spans="1:19" ht="22.5" customHeight="1">
      <c r="A8" s="70"/>
      <c r="B8" s="74"/>
      <c r="C8" s="70"/>
      <c r="D8" s="70"/>
      <c r="E8" s="70"/>
      <c r="F8" s="70" t="s">
        <v>17</v>
      </c>
      <c r="G8" s="70" t="s">
        <v>17</v>
      </c>
      <c r="H8" s="43"/>
      <c r="I8" s="31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22.5" customHeight="1">
      <c r="A9" s="2"/>
      <c r="B9" s="53"/>
      <c r="C9" s="2"/>
      <c r="D9" s="2"/>
      <c r="E9" s="2"/>
      <c r="F9" s="2"/>
      <c r="G9" s="2"/>
      <c r="H9" s="43"/>
      <c r="I9" s="43"/>
      <c r="J9" s="31"/>
      <c r="K9" s="31"/>
      <c r="L9" s="31"/>
      <c r="M9" s="31"/>
      <c r="N9" s="31"/>
      <c r="O9" s="31"/>
      <c r="P9" s="22"/>
      <c r="Q9" s="22"/>
      <c r="R9" s="22"/>
      <c r="S9" s="22"/>
    </row>
    <row r="10" spans="1:19" ht="18.75">
      <c r="A10" s="70" t="s">
        <v>5</v>
      </c>
      <c r="B10" s="70"/>
      <c r="C10" s="70"/>
      <c r="D10" s="70"/>
      <c r="E10" s="70"/>
      <c r="F10" s="70"/>
      <c r="G10" s="70"/>
      <c r="H10" s="44"/>
      <c r="I10" s="31"/>
      <c r="J10" s="31"/>
      <c r="K10" s="31"/>
      <c r="L10" s="31"/>
      <c r="M10" s="31"/>
      <c r="N10" s="31"/>
      <c r="O10" s="31"/>
      <c r="P10" s="22"/>
      <c r="Q10" s="22"/>
      <c r="R10" s="22"/>
      <c r="S10" s="22"/>
    </row>
    <row r="11" spans="1:19" ht="37.5">
      <c r="A11" s="54" t="s">
        <v>23</v>
      </c>
      <c r="B11" s="7" t="s">
        <v>36</v>
      </c>
      <c r="C11" s="55">
        <v>106.7</v>
      </c>
      <c r="D11" s="55">
        <v>116.5</v>
      </c>
      <c r="E11" s="55">
        <v>109</v>
      </c>
      <c r="F11" s="55">
        <v>104.6</v>
      </c>
      <c r="G11" s="55">
        <v>104</v>
      </c>
      <c r="H11" s="45"/>
      <c r="I11" s="45"/>
      <c r="J11" s="45"/>
      <c r="K11" s="45"/>
      <c r="L11" s="45"/>
      <c r="M11" s="45"/>
      <c r="N11" s="45"/>
      <c r="O11" s="31"/>
      <c r="P11" s="31"/>
      <c r="Q11" s="31"/>
      <c r="R11" s="22"/>
      <c r="S11" s="22"/>
    </row>
    <row r="12" spans="1:19" ht="39">
      <c r="A12" s="8" t="s">
        <v>31</v>
      </c>
      <c r="B12" s="9" t="s">
        <v>47</v>
      </c>
      <c r="C12" s="10" t="s">
        <v>39</v>
      </c>
      <c r="D12" s="10" t="s">
        <v>39</v>
      </c>
      <c r="E12" s="10" t="s">
        <v>39</v>
      </c>
      <c r="F12" s="10" t="s">
        <v>39</v>
      </c>
      <c r="G12" s="10" t="s">
        <v>39</v>
      </c>
      <c r="H12" s="46"/>
      <c r="I12" s="46"/>
      <c r="J12" s="46"/>
      <c r="K12" s="46"/>
      <c r="L12" s="31"/>
      <c r="M12" s="31"/>
      <c r="N12" s="31"/>
      <c r="O12" s="31"/>
      <c r="P12" s="22"/>
      <c r="Q12" s="22"/>
      <c r="R12" s="22"/>
      <c r="S12" s="22"/>
    </row>
    <row r="13" spans="1:19" ht="37.5">
      <c r="A13" s="11" t="s">
        <v>28</v>
      </c>
      <c r="B13" s="7" t="s">
        <v>36</v>
      </c>
      <c r="C13" s="10" t="s">
        <v>39</v>
      </c>
      <c r="D13" s="10" t="s">
        <v>39</v>
      </c>
      <c r="E13" s="10" t="s">
        <v>39</v>
      </c>
      <c r="F13" s="10" t="s">
        <v>39</v>
      </c>
      <c r="G13" s="10" t="s">
        <v>39</v>
      </c>
      <c r="H13" s="34"/>
      <c r="I13" s="31"/>
      <c r="J13" s="31"/>
      <c r="K13" s="31"/>
      <c r="L13" s="31"/>
      <c r="M13" s="31"/>
      <c r="N13" s="31"/>
      <c r="O13" s="31"/>
      <c r="P13" s="22"/>
      <c r="Q13" s="22"/>
      <c r="R13" s="22"/>
      <c r="S13" s="22"/>
    </row>
    <row r="14" spans="1:19" ht="16.5" customHeight="1">
      <c r="A14" s="11" t="s">
        <v>24</v>
      </c>
      <c r="B14" s="9"/>
      <c r="C14" s="10"/>
      <c r="D14" s="10"/>
      <c r="E14" s="10"/>
      <c r="F14" s="10"/>
      <c r="G14" s="10"/>
      <c r="H14" s="31"/>
      <c r="I14" s="31"/>
      <c r="J14" s="31"/>
      <c r="K14" s="31"/>
      <c r="L14" s="31"/>
      <c r="M14" s="31"/>
      <c r="N14" s="31"/>
      <c r="O14" s="31"/>
      <c r="P14" s="22"/>
      <c r="Q14" s="22"/>
      <c r="R14" s="22"/>
      <c r="S14" s="22"/>
    </row>
    <row r="15" spans="1:19" ht="18.75">
      <c r="A15" s="12" t="s">
        <v>25</v>
      </c>
      <c r="B15" s="9" t="s">
        <v>47</v>
      </c>
      <c r="C15" s="10">
        <f>'[1]Прогноз 2023-2025 '!$D$10</f>
        <v>40039.1582172</v>
      </c>
      <c r="D15" s="10">
        <f>'[1]Прогноз 2023-2025 '!$E$10</f>
        <v>47111.4112589928</v>
      </c>
      <c r="E15" s="10">
        <f>'[1]Прогноз 2023-2025 '!$G$10</f>
        <v>50050.215138735526</v>
      </c>
      <c r="F15" s="10">
        <f>'[1]Прогноз 2023-2025 '!$H$10</f>
        <v>51840.20014574132</v>
      </c>
      <c r="G15" s="10">
        <f>'[1]Прогноз 2023-2025 '!$I$10</f>
        <v>54025.58648349695</v>
      </c>
      <c r="H15" s="43"/>
      <c r="I15" s="43"/>
      <c r="J15" s="43"/>
      <c r="K15" s="31"/>
      <c r="L15" s="31"/>
      <c r="M15" s="31"/>
      <c r="N15" s="31"/>
      <c r="O15" s="31"/>
      <c r="P15" s="22"/>
      <c r="Q15" s="22"/>
      <c r="R15" s="22"/>
      <c r="S15" s="22"/>
    </row>
    <row r="16" spans="1:19" s="4" customFormat="1" ht="18.75">
      <c r="A16" s="13" t="s">
        <v>32</v>
      </c>
      <c r="B16" s="14" t="s">
        <v>47</v>
      </c>
      <c r="C16" s="57">
        <f>'[1]Прогноз 2023-2025 '!$D$25</f>
        <v>19975.3</v>
      </c>
      <c r="D16" s="57">
        <f>'[1]Прогноз 2023-2025 '!$E$25</f>
        <v>23450.800000000003</v>
      </c>
      <c r="E16" s="57">
        <f>'[1]Прогноз 2023-2025 '!$G$25</f>
        <v>24318.8</v>
      </c>
      <c r="F16" s="57">
        <f>'[1]Прогноз 2023-2025 '!$H$25</f>
        <v>24902.299999999996</v>
      </c>
      <c r="G16" s="57">
        <f>'[1]Прогноз 2023-2025 '!$I$25</f>
        <v>25823.800000000003</v>
      </c>
      <c r="H16" s="75">
        <f>E16/E15*100</f>
        <v>48.58880213119978</v>
      </c>
      <c r="I16" s="75">
        <f>F16/F15*100</f>
        <v>48.03665867413848</v>
      </c>
      <c r="J16" s="75">
        <f>G16/G15*100</f>
        <v>47.799203453142205</v>
      </c>
      <c r="K16" s="75"/>
      <c r="L16" s="32"/>
      <c r="M16" s="47"/>
      <c r="N16" s="47"/>
      <c r="O16" s="47"/>
      <c r="P16" s="48"/>
      <c r="Q16" s="48"/>
      <c r="R16" s="48"/>
      <c r="S16" s="48"/>
    </row>
    <row r="17" spans="1:19" s="42" customFormat="1" ht="37.5">
      <c r="A17" s="36" t="s">
        <v>26</v>
      </c>
      <c r="B17" s="41" t="s">
        <v>47</v>
      </c>
      <c r="C17" s="10" t="s">
        <v>39</v>
      </c>
      <c r="D17" s="10" t="s">
        <v>39</v>
      </c>
      <c r="E17" s="10" t="s">
        <v>39</v>
      </c>
      <c r="F17" s="10" t="s">
        <v>39</v>
      </c>
      <c r="G17" s="10" t="s">
        <v>39</v>
      </c>
      <c r="H17" s="76"/>
      <c r="I17" s="76"/>
      <c r="J17" s="76"/>
      <c r="K17" s="77"/>
      <c r="L17" s="49"/>
      <c r="M17" s="49"/>
      <c r="N17" s="49"/>
      <c r="O17" s="49"/>
      <c r="P17" s="49"/>
      <c r="Q17" s="50"/>
      <c r="R17" s="50"/>
      <c r="S17" s="50"/>
    </row>
    <row r="18" spans="1:19" ht="37.5">
      <c r="A18" s="15" t="s">
        <v>27</v>
      </c>
      <c r="B18" s="9" t="s">
        <v>47</v>
      </c>
      <c r="C18" s="10" t="s">
        <v>39</v>
      </c>
      <c r="D18" s="10" t="s">
        <v>39</v>
      </c>
      <c r="E18" s="10" t="s">
        <v>39</v>
      </c>
      <c r="F18" s="10" t="s">
        <v>39</v>
      </c>
      <c r="G18" s="10" t="s">
        <v>39</v>
      </c>
      <c r="H18" s="29"/>
      <c r="I18" s="29"/>
      <c r="J18" s="29"/>
      <c r="K18" s="29"/>
      <c r="L18" s="31"/>
      <c r="M18" s="31"/>
      <c r="N18" s="31"/>
      <c r="O18" s="31"/>
      <c r="P18" s="22"/>
      <c r="Q18" s="22"/>
      <c r="R18" s="22"/>
      <c r="S18" s="22"/>
    </row>
    <row r="19" spans="1:19" ht="18.75">
      <c r="A19" s="11" t="s">
        <v>24</v>
      </c>
      <c r="B19" s="9"/>
      <c r="C19" s="10"/>
      <c r="D19" s="10"/>
      <c r="E19" s="10"/>
      <c r="F19" s="10"/>
      <c r="G19" s="58"/>
      <c r="H19" s="29"/>
      <c r="I19" s="29"/>
      <c r="J19" s="29"/>
      <c r="K19" s="29"/>
      <c r="L19" s="31"/>
      <c r="M19" s="31"/>
      <c r="N19" s="31"/>
      <c r="O19" s="31"/>
      <c r="P19" s="22"/>
      <c r="Q19" s="22"/>
      <c r="R19" s="22"/>
      <c r="S19" s="22"/>
    </row>
    <row r="20" spans="1:19" ht="18.75">
      <c r="A20" s="6" t="s">
        <v>25</v>
      </c>
      <c r="B20" s="9" t="s">
        <v>47</v>
      </c>
      <c r="C20" s="56">
        <f>C15*H20</f>
        <v>1749.8998572706423</v>
      </c>
      <c r="D20" s="10">
        <f>D15*H20</f>
        <v>2058.990635884932</v>
      </c>
      <c r="E20" s="10">
        <f>E15*H20</f>
        <v>2187.4302115076543</v>
      </c>
      <c r="F20" s="10">
        <f>F15*H20</f>
        <v>2265.660989769383</v>
      </c>
      <c r="G20" s="10">
        <f>G15*H20</f>
        <v>2361.172669105263</v>
      </c>
      <c r="H20" s="78">
        <f>1497/34252.6</f>
        <v>0.0437047114671587</v>
      </c>
      <c r="I20" s="79"/>
      <c r="J20" s="79"/>
      <c r="K20" s="79"/>
      <c r="L20" s="31"/>
      <c r="M20" s="31"/>
      <c r="N20" s="31"/>
      <c r="O20" s="31"/>
      <c r="P20" s="22"/>
      <c r="Q20" s="22"/>
      <c r="R20" s="22"/>
      <c r="S20" s="22"/>
    </row>
    <row r="21" spans="1:19" ht="37.5">
      <c r="A21" s="6" t="s">
        <v>26</v>
      </c>
      <c r="B21" s="9" t="s">
        <v>47</v>
      </c>
      <c r="C21" s="10" t="s">
        <v>39</v>
      </c>
      <c r="D21" s="10" t="s">
        <v>39</v>
      </c>
      <c r="E21" s="10" t="s">
        <v>39</v>
      </c>
      <c r="F21" s="10" t="s">
        <v>39</v>
      </c>
      <c r="G21" s="10" t="s">
        <v>39</v>
      </c>
      <c r="H21" s="51"/>
      <c r="I21" s="51"/>
      <c r="J21" s="51"/>
      <c r="K21" s="51"/>
      <c r="L21" s="31"/>
      <c r="M21" s="31"/>
      <c r="N21" s="31"/>
      <c r="O21" s="31"/>
      <c r="P21" s="22"/>
      <c r="Q21" s="22"/>
      <c r="R21" s="22"/>
      <c r="S21" s="22"/>
    </row>
    <row r="22" spans="1:19" ht="18.75" customHeight="1">
      <c r="A22" s="70" t="s">
        <v>7</v>
      </c>
      <c r="B22" s="70"/>
      <c r="C22" s="70"/>
      <c r="D22" s="70"/>
      <c r="E22" s="70"/>
      <c r="F22" s="70"/>
      <c r="G22" s="70"/>
      <c r="H22" s="44"/>
      <c r="I22" s="31"/>
      <c r="J22" s="31"/>
      <c r="K22" s="31"/>
      <c r="L22" s="31"/>
      <c r="M22" s="31"/>
      <c r="N22" s="31"/>
      <c r="O22" s="31"/>
      <c r="P22" s="22"/>
      <c r="Q22" s="22"/>
      <c r="R22" s="22"/>
      <c r="S22" s="22"/>
    </row>
    <row r="23" spans="1:19" ht="18.75">
      <c r="A23" s="16" t="s">
        <v>19</v>
      </c>
      <c r="B23" s="2"/>
      <c r="C23" s="2"/>
      <c r="D23" s="2"/>
      <c r="E23" s="2"/>
      <c r="F23" s="2"/>
      <c r="G23" s="2"/>
      <c r="H23" s="31"/>
      <c r="I23" s="31"/>
      <c r="J23" s="31"/>
      <c r="K23" s="31"/>
      <c r="L23" s="31"/>
      <c r="M23" s="31"/>
      <c r="N23" s="31"/>
      <c r="O23" s="31"/>
      <c r="P23" s="22"/>
      <c r="Q23" s="22"/>
      <c r="R23" s="22"/>
      <c r="S23" s="22"/>
    </row>
    <row r="24" spans="1:19" ht="44.25" customHeight="1">
      <c r="A24" s="13" t="s">
        <v>40</v>
      </c>
      <c r="B24" s="9" t="s">
        <v>47</v>
      </c>
      <c r="C24" s="10">
        <f>C28+C31+C34+C37</f>
        <v>14089.767792999997</v>
      </c>
      <c r="D24" s="10">
        <f>D28+D31+D34+D37</f>
        <v>16561.505854982</v>
      </c>
      <c r="E24" s="10">
        <f>E28+E31+E34+E37</f>
        <v>17684.232758616334</v>
      </c>
      <c r="F24" s="10">
        <f>F28+F31+F34+F37</f>
        <v>18386.334973623132</v>
      </c>
      <c r="G24" s="10">
        <f>G28+G31+G34+G37</f>
        <v>19246.493433847187</v>
      </c>
      <c r="H24" s="52"/>
      <c r="I24" s="52"/>
      <c r="J24" s="31"/>
      <c r="K24" s="31"/>
      <c r="L24" s="31"/>
      <c r="M24" s="31"/>
      <c r="N24" s="31"/>
      <c r="O24" s="31"/>
      <c r="P24" s="22"/>
      <c r="Q24" s="22"/>
      <c r="R24" s="22"/>
      <c r="S24" s="22"/>
    </row>
    <row r="25" spans="1:19" ht="37.5">
      <c r="A25" s="13" t="s">
        <v>35</v>
      </c>
      <c r="B25" s="7" t="s">
        <v>36</v>
      </c>
      <c r="C25" s="55">
        <v>128.5</v>
      </c>
      <c r="D25" s="55">
        <v>100.3</v>
      </c>
      <c r="E25" s="55">
        <v>104.1</v>
      </c>
      <c r="F25" s="55">
        <v>101.7</v>
      </c>
      <c r="G25" s="55">
        <v>101.2</v>
      </c>
      <c r="H25" s="31"/>
      <c r="I25" s="31"/>
      <c r="J25" s="31"/>
      <c r="K25" s="31"/>
      <c r="L25" s="31"/>
      <c r="M25" s="31"/>
      <c r="N25" s="31"/>
      <c r="O25" s="31"/>
      <c r="P25" s="22"/>
      <c r="Q25" s="22"/>
      <c r="R25" s="22"/>
      <c r="S25" s="22"/>
    </row>
    <row r="26" spans="1:19" ht="18.75">
      <c r="A26" s="12" t="s">
        <v>16</v>
      </c>
      <c r="B26" s="9"/>
      <c r="C26" s="2"/>
      <c r="D26" s="2"/>
      <c r="E26" s="2"/>
      <c r="F26" s="2"/>
      <c r="G26" s="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8.75">
      <c r="A27" s="16" t="s">
        <v>41</v>
      </c>
      <c r="B27" s="9"/>
      <c r="C27" s="6"/>
      <c r="D27" s="6"/>
      <c r="E27" s="6"/>
      <c r="F27" s="6"/>
      <c r="G27" s="1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37.5">
      <c r="A28" s="17" t="s">
        <v>20</v>
      </c>
      <c r="B28" s="9" t="s">
        <v>47</v>
      </c>
      <c r="C28" s="10">
        <f>'[1]Прогноз 2023-2025 '!$D$32</f>
        <v>4420.723755</v>
      </c>
      <c r="D28" s="10">
        <f>'[1]Прогноз 2023-2025 '!$E$32</f>
        <v>5189.94388837</v>
      </c>
      <c r="E28" s="10">
        <f>'[1]Прогноз 2023-2025 '!$G$32</f>
        <v>5381.905212239691</v>
      </c>
      <c r="F28" s="10">
        <f>'[1]Прогноз 2023-2025 '!$H$32</f>
        <v>5511.138937333444</v>
      </c>
      <c r="G28" s="10">
        <f>'[1]Прогноз 2023-2025 '!$I$32</f>
        <v>5715.051378014782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37.5">
      <c r="A29" s="17" t="s">
        <v>0</v>
      </c>
      <c r="B29" s="7" t="s">
        <v>33</v>
      </c>
      <c r="C29" s="64" t="s">
        <v>39</v>
      </c>
      <c r="D29" s="64" t="s">
        <v>39</v>
      </c>
      <c r="E29" s="64" t="s">
        <v>39</v>
      </c>
      <c r="F29" s="64" t="s">
        <v>39</v>
      </c>
      <c r="G29" s="64" t="s">
        <v>39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8.75">
      <c r="A30" s="16" t="s">
        <v>42</v>
      </c>
      <c r="B30" s="9"/>
      <c r="C30" s="6"/>
      <c r="D30" s="6"/>
      <c r="E30" s="6"/>
      <c r="F30" s="6"/>
      <c r="G30" s="1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37.5">
      <c r="A31" s="17" t="s">
        <v>20</v>
      </c>
      <c r="B31" s="9" t="s">
        <v>47</v>
      </c>
      <c r="C31" s="10">
        <f>'[1]Прогноз 2023-2025 '!$D$35</f>
        <v>8512.452038</v>
      </c>
      <c r="D31" s="10">
        <f>'[1]Прогноз 2023-2025 '!$E$35</f>
        <v>10061.724766612</v>
      </c>
      <c r="E31" s="10">
        <f>'[1]Прогноз 2023-2025 '!$G$35</f>
        <v>10910.882524976645</v>
      </c>
      <c r="F31" s="10">
        <f>'[1]Прогноз 2023-2025 '!$H$35</f>
        <v>11451.946198376085</v>
      </c>
      <c r="G31" s="10">
        <f>'[1]Прогноз 2023-2025 '!$I$35</f>
        <v>12057.138344916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7" ht="37.5">
      <c r="A32" s="17" t="s">
        <v>0</v>
      </c>
      <c r="B32" s="7" t="s">
        <v>36</v>
      </c>
      <c r="C32" s="55">
        <f>C25</f>
        <v>128.5</v>
      </c>
      <c r="D32" s="55">
        <f>D25</f>
        <v>100.3</v>
      </c>
      <c r="E32" s="55">
        <f>E25</f>
        <v>104.1</v>
      </c>
      <c r="F32" s="55">
        <v>100.6</v>
      </c>
      <c r="G32" s="55">
        <v>100.4</v>
      </c>
    </row>
    <row r="33" spans="1:7" ht="37.5" customHeight="1">
      <c r="A33" s="16" t="s">
        <v>43</v>
      </c>
      <c r="B33" s="9"/>
      <c r="C33" s="6"/>
      <c r="D33" s="6"/>
      <c r="E33" s="6"/>
      <c r="F33" s="6"/>
      <c r="G33" s="12"/>
    </row>
    <row r="34" spans="1:7" ht="37.5">
      <c r="A34" s="17" t="s">
        <v>20</v>
      </c>
      <c r="B34" s="9" t="s">
        <v>47</v>
      </c>
      <c r="C34" s="55">
        <f>'[1]Прогноз 2023-2025 '!$D$38</f>
        <v>705.3</v>
      </c>
      <c r="D34" s="55">
        <f>'[1]Прогноз 2023-2025 '!$E$38</f>
        <v>828.0222</v>
      </c>
      <c r="E34" s="55">
        <f>'[1]Прогноз 2023-2025 '!$G$38</f>
        <v>858.6590214</v>
      </c>
      <c r="F34" s="55">
        <f>'[1]Прогноз 2023-2025 '!$H$38</f>
        <v>879.2668379136002</v>
      </c>
      <c r="G34" s="55">
        <f>'[1]Прогноз 2023-2025 '!$I$38</f>
        <v>911.7997109164033</v>
      </c>
    </row>
    <row r="35" spans="1:7" ht="37.5">
      <c r="A35" s="17" t="s">
        <v>0</v>
      </c>
      <c r="B35" s="7" t="s">
        <v>36</v>
      </c>
      <c r="C35" s="64" t="s">
        <v>39</v>
      </c>
      <c r="D35" s="64" t="s">
        <v>39</v>
      </c>
      <c r="E35" s="64" t="s">
        <v>39</v>
      </c>
      <c r="F35" s="64" t="s">
        <v>39</v>
      </c>
      <c r="G35" s="64" t="s">
        <v>39</v>
      </c>
    </row>
    <row r="36" spans="1:7" ht="37.5" customHeight="1">
      <c r="A36" s="16" t="s">
        <v>44</v>
      </c>
      <c r="B36" s="9"/>
      <c r="C36" s="6"/>
      <c r="D36" s="6"/>
      <c r="E36" s="6"/>
      <c r="F36" s="6"/>
      <c r="G36" s="12"/>
    </row>
    <row r="37" spans="1:7" ht="37.5">
      <c r="A37" s="17" t="s">
        <v>20</v>
      </c>
      <c r="B37" s="9" t="s">
        <v>47</v>
      </c>
      <c r="C37" s="55">
        <f>'[1]Прогноз 2023-2025 '!$D$41</f>
        <v>451.29200000000003</v>
      </c>
      <c r="D37" s="55">
        <f>'[1]Прогноз 2023-2025 '!$E$41</f>
        <v>481.81500000000005</v>
      </c>
      <c r="E37" s="55">
        <f>'[1]Прогноз 2023-2025 '!$G$41</f>
        <v>532.786</v>
      </c>
      <c r="F37" s="55">
        <f>'[1]Прогноз 2023-2025 '!$H$41</f>
        <v>543.9830000000001</v>
      </c>
      <c r="G37" s="55">
        <f>'[1]Прогноз 2023-2025 '!$I$41</f>
        <v>562.504</v>
      </c>
    </row>
    <row r="38" spans="1:7" ht="37.5">
      <c r="A38" s="17" t="s">
        <v>0</v>
      </c>
      <c r="B38" s="7" t="s">
        <v>36</v>
      </c>
      <c r="C38" s="64" t="s">
        <v>39</v>
      </c>
      <c r="D38" s="64" t="s">
        <v>39</v>
      </c>
      <c r="E38" s="64" t="s">
        <v>39</v>
      </c>
      <c r="F38" s="64" t="s">
        <v>39</v>
      </c>
      <c r="G38" s="64" t="s">
        <v>39</v>
      </c>
    </row>
    <row r="39" spans="1:7" ht="18.75">
      <c r="A39" s="16" t="s">
        <v>8</v>
      </c>
      <c r="B39" s="18"/>
      <c r="C39" s="6"/>
      <c r="D39" s="6"/>
      <c r="E39" s="6"/>
      <c r="F39" s="6"/>
      <c r="G39" s="6"/>
    </row>
    <row r="40" spans="1:8" ht="37.5">
      <c r="A40" s="11" t="s">
        <v>1</v>
      </c>
      <c r="B40" s="9" t="s">
        <v>47</v>
      </c>
      <c r="C40" s="59">
        <f>'[1]Прогноз 2023-2025 '!$D$46</f>
        <v>1241.6999999999998</v>
      </c>
      <c r="D40" s="59">
        <f>'[1]Прогноз 2023-2025 '!$E$46</f>
        <v>1457.7084</v>
      </c>
      <c r="E40" s="59">
        <f>'[1]Прогноз 2023-2025 '!$G$46</f>
        <v>1511.6045108</v>
      </c>
      <c r="F40" s="59">
        <f>'[1]Прогноз 2023-2025 '!$H$46</f>
        <v>1547.9270190592001</v>
      </c>
      <c r="G40" s="59">
        <f>'[1]Прогноз 2023-2025 '!$I$46</f>
        <v>1605.1828187643905</v>
      </c>
      <c r="H40" s="26">
        <v>917.2</v>
      </c>
    </row>
    <row r="41" spans="1:7" ht="40.5" customHeight="1">
      <c r="A41" s="11" t="s">
        <v>28</v>
      </c>
      <c r="B41" s="7" t="s">
        <v>36</v>
      </c>
      <c r="C41" s="60">
        <f>C40/1109.9*100</f>
        <v>111.87494368862056</v>
      </c>
      <c r="D41" s="55">
        <f>D40/C40*100</f>
        <v>117.3961826528147</v>
      </c>
      <c r="E41" s="55">
        <f>E40/D40*100</f>
        <v>103.69731770771165</v>
      </c>
      <c r="F41" s="55">
        <f>F40/E40*100</f>
        <v>102.4029108142828</v>
      </c>
      <c r="G41" s="55">
        <f>G40/F40*100</f>
        <v>103.69886945574407</v>
      </c>
    </row>
    <row r="42" spans="1:7" ht="18.75">
      <c r="A42" s="11" t="s">
        <v>9</v>
      </c>
      <c r="B42" s="9" t="s">
        <v>10</v>
      </c>
      <c r="C42" s="59">
        <v>13338</v>
      </c>
      <c r="D42" s="59">
        <v>5300</v>
      </c>
      <c r="E42" s="59">
        <v>14600</v>
      </c>
      <c r="F42" s="59">
        <v>13792</v>
      </c>
      <c r="G42" s="59">
        <v>14482</v>
      </c>
    </row>
    <row r="43" spans="1:17" s="22" customFormat="1" ht="18.75">
      <c r="A43" s="11" t="s">
        <v>11</v>
      </c>
      <c r="B43" s="9" t="s">
        <v>10</v>
      </c>
      <c r="C43" s="65">
        <f>C42/C51/1000</f>
        <v>0.1791874899242302</v>
      </c>
      <c r="D43" s="65">
        <f>D42/D51/1000</f>
        <v>0.0722159392841084</v>
      </c>
      <c r="E43" s="65">
        <f>E42/E51/1000</f>
        <v>0.20122388224268153</v>
      </c>
      <c r="F43" s="65">
        <f>F42/F51/1000</f>
        <v>0.19230340211935304</v>
      </c>
      <c r="G43" s="65">
        <f>G42/G51/1000</f>
        <v>0.20430562609333558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9" ht="18.75">
      <c r="A44" s="16" t="s">
        <v>12</v>
      </c>
      <c r="B44" s="18"/>
      <c r="C44" s="6"/>
      <c r="D44" s="6"/>
      <c r="E44" s="6"/>
      <c r="F44" s="6"/>
      <c r="G44" s="12"/>
      <c r="H44" s="29"/>
      <c r="I44" s="29"/>
    </row>
    <row r="45" spans="1:9" ht="18.75">
      <c r="A45" s="11" t="s">
        <v>13</v>
      </c>
      <c r="B45" s="9" t="s">
        <v>47</v>
      </c>
      <c r="C45" s="10">
        <v>14077.7</v>
      </c>
      <c r="D45" s="10">
        <v>16475.7</v>
      </c>
      <c r="E45" s="10">
        <v>17949.6</v>
      </c>
      <c r="F45" s="10">
        <v>18376.4</v>
      </c>
      <c r="G45" s="66">
        <v>18925</v>
      </c>
      <c r="H45" s="34"/>
      <c r="I45" s="31"/>
    </row>
    <row r="46" spans="1:9" ht="37.5">
      <c r="A46" s="11" t="s">
        <v>14</v>
      </c>
      <c r="B46" s="7" t="s">
        <v>36</v>
      </c>
      <c r="C46" s="60">
        <v>98.5</v>
      </c>
      <c r="D46" s="55">
        <v>98.6</v>
      </c>
      <c r="E46" s="55">
        <v>98.9</v>
      </c>
      <c r="F46" s="55">
        <v>97.5</v>
      </c>
      <c r="G46" s="55">
        <v>98.8</v>
      </c>
      <c r="H46" s="33"/>
      <c r="I46" s="31"/>
    </row>
    <row r="47" spans="1:9" ht="37.5">
      <c r="A47" s="11" t="s">
        <v>57</v>
      </c>
      <c r="B47" s="7" t="s">
        <v>36</v>
      </c>
      <c r="C47" s="55">
        <v>108</v>
      </c>
      <c r="D47" s="55">
        <v>118.7</v>
      </c>
      <c r="E47" s="55">
        <v>110.2</v>
      </c>
      <c r="F47" s="55">
        <v>105</v>
      </c>
      <c r="G47" s="67">
        <v>104.2</v>
      </c>
      <c r="H47" s="29"/>
      <c r="I47" s="29"/>
    </row>
    <row r="48" spans="1:9" ht="39">
      <c r="A48" s="8" t="s">
        <v>2</v>
      </c>
      <c r="B48" s="9" t="s">
        <v>47</v>
      </c>
      <c r="C48" s="10">
        <v>1063</v>
      </c>
      <c r="D48" s="10">
        <v>1185</v>
      </c>
      <c r="E48" s="10">
        <v>1265.6</v>
      </c>
      <c r="F48" s="10">
        <v>1332.7</v>
      </c>
      <c r="G48" s="66">
        <v>1396.7</v>
      </c>
      <c r="H48" s="30">
        <v>493.9</v>
      </c>
      <c r="I48" s="29"/>
    </row>
    <row r="49" spans="1:7" ht="37.5">
      <c r="A49" s="11" t="s">
        <v>34</v>
      </c>
      <c r="B49" s="7" t="s">
        <v>36</v>
      </c>
      <c r="C49" s="60">
        <f>C48/856.6*100</f>
        <v>124.0952603315433</v>
      </c>
      <c r="D49" s="55">
        <f>D48/C48*100</f>
        <v>111.47695202257762</v>
      </c>
      <c r="E49" s="55">
        <f>E48/D48*100</f>
        <v>106.80168776371308</v>
      </c>
      <c r="F49" s="55">
        <f>F48/E48*100</f>
        <v>105.3018331226296</v>
      </c>
      <c r="G49" s="55">
        <f>G48/F48*100</f>
        <v>104.80228108351466</v>
      </c>
    </row>
    <row r="50" spans="1:8" ht="18.75">
      <c r="A50" s="70" t="s">
        <v>29</v>
      </c>
      <c r="B50" s="70"/>
      <c r="C50" s="70"/>
      <c r="D50" s="70"/>
      <c r="E50" s="70"/>
      <c r="F50" s="70"/>
      <c r="G50" s="70"/>
      <c r="H50" s="27"/>
    </row>
    <row r="51" spans="1:7" ht="19.5">
      <c r="A51" s="8" t="s">
        <v>22</v>
      </c>
      <c r="B51" s="9" t="s">
        <v>15</v>
      </c>
      <c r="C51" s="60">
        <v>74.436</v>
      </c>
      <c r="D51" s="60">
        <v>73.391</v>
      </c>
      <c r="E51" s="60">
        <v>72.556</v>
      </c>
      <c r="F51" s="60">
        <v>71.72</v>
      </c>
      <c r="G51" s="60">
        <v>70.884</v>
      </c>
    </row>
    <row r="52" spans="1:7" ht="39">
      <c r="A52" s="35" t="s">
        <v>48</v>
      </c>
      <c r="B52" s="9" t="s">
        <v>15</v>
      </c>
      <c r="C52" s="36">
        <f>'[1]Прогноз 2023-2025 '!$D$78</f>
        <v>18.6</v>
      </c>
      <c r="D52" s="36">
        <f>'[1]Прогноз 2023-2025 '!$E$78</f>
        <v>18.7</v>
      </c>
      <c r="E52" s="60">
        <f>'[1]Прогноз 2023-2025 '!$G$78</f>
        <v>18.7</v>
      </c>
      <c r="F52" s="36">
        <f>'[1]Прогноз 2023-2025 '!$H$78</f>
        <v>18.7</v>
      </c>
      <c r="G52" s="60">
        <f>'[1]Прогноз 2023-2025 '!$I$78</f>
        <v>18.7</v>
      </c>
    </row>
    <row r="53" spans="1:13" ht="41.25" customHeight="1">
      <c r="A53" s="8" t="s">
        <v>49</v>
      </c>
      <c r="B53" s="9" t="s">
        <v>6</v>
      </c>
      <c r="C53" s="61">
        <v>36266</v>
      </c>
      <c r="D53" s="61">
        <v>36757</v>
      </c>
      <c r="E53" s="61">
        <v>39179</v>
      </c>
      <c r="F53" s="61">
        <v>42032</v>
      </c>
      <c r="G53" s="61">
        <v>44844</v>
      </c>
      <c r="H53" s="22"/>
      <c r="I53" s="22"/>
      <c r="J53" s="22"/>
      <c r="K53" s="22"/>
      <c r="L53" s="22"/>
      <c r="M53" s="22"/>
    </row>
    <row r="54" spans="1:8" ht="42.75" customHeight="1">
      <c r="A54" s="19" t="s">
        <v>51</v>
      </c>
      <c r="B54" s="9" t="s">
        <v>47</v>
      </c>
      <c r="C54" s="56">
        <v>8089.2</v>
      </c>
      <c r="D54" s="56">
        <v>8226.7</v>
      </c>
      <c r="E54" s="56">
        <v>8769.7</v>
      </c>
      <c r="F54" s="56">
        <v>9409.8</v>
      </c>
      <c r="G54" s="56">
        <v>10040.3</v>
      </c>
      <c r="H54" s="22"/>
    </row>
    <row r="55" spans="1:7" ht="18.75">
      <c r="A55" s="20" t="s">
        <v>16</v>
      </c>
      <c r="B55" s="21"/>
      <c r="C55" s="24"/>
      <c r="D55" s="24"/>
      <c r="E55" s="24"/>
      <c r="F55" s="24"/>
      <c r="G55" s="24"/>
    </row>
    <row r="56" spans="1:7" ht="37.5">
      <c r="A56" s="20" t="s">
        <v>21</v>
      </c>
      <c r="B56" s="9" t="s">
        <v>47</v>
      </c>
      <c r="C56" s="62">
        <f>'[1]Прогноз 2023-2025 '!$D$147</f>
        <v>1095.549012</v>
      </c>
      <c r="D56" s="62">
        <f>'[1]Прогноз 2023-2025 '!$E$147</f>
        <v>1276.314597</v>
      </c>
      <c r="E56" s="62">
        <f>'[1]Прогноз 2023-2025 '!$G$147</f>
        <v>1391.676206</v>
      </c>
      <c r="F56" s="62">
        <f>'[1]Прогноз 2023-2025 '!$H$147</f>
        <v>1456.4672850000002</v>
      </c>
      <c r="G56" s="62">
        <f>'[1]Прогноз 2023-2025 '!$I$147</f>
        <v>1515.2626</v>
      </c>
    </row>
    <row r="57" spans="1:7" ht="20.25" customHeight="1">
      <c r="A57" s="68" t="s">
        <v>30</v>
      </c>
      <c r="B57" s="68"/>
      <c r="C57" s="68"/>
      <c r="D57" s="68"/>
      <c r="E57" s="68"/>
      <c r="F57" s="68"/>
      <c r="G57" s="68"/>
    </row>
    <row r="58" spans="1:7" ht="3" customHeight="1">
      <c r="A58" s="71"/>
      <c r="B58" s="71"/>
      <c r="C58" s="71"/>
      <c r="D58" s="71"/>
      <c r="E58" s="71"/>
      <c r="F58" s="71"/>
      <c r="G58" s="71"/>
    </row>
    <row r="59" spans="1:7" ht="20.25">
      <c r="A59" s="69"/>
      <c r="B59" s="69"/>
      <c r="C59" s="69"/>
      <c r="D59" s="69"/>
      <c r="E59" s="69"/>
      <c r="F59" s="69"/>
      <c r="G59" s="69"/>
    </row>
    <row r="60" spans="1:7" ht="18.75" customHeight="1">
      <c r="A60" s="23" t="s">
        <v>58</v>
      </c>
      <c r="B60" s="23"/>
      <c r="C60" s="23"/>
      <c r="D60" s="23"/>
      <c r="E60" s="23" t="s">
        <v>59</v>
      </c>
      <c r="F60" s="23"/>
      <c r="G60" s="23"/>
    </row>
    <row r="61" ht="38.25" customHeight="1">
      <c r="A61" s="25" t="s">
        <v>37</v>
      </c>
    </row>
    <row r="62" ht="12.75">
      <c r="A62" s="25" t="s">
        <v>45</v>
      </c>
    </row>
    <row r="63" ht="12.75">
      <c r="A63" s="25" t="s">
        <v>46</v>
      </c>
    </row>
    <row r="65" spans="1:7" ht="12.75" customHeight="1">
      <c r="A65" s="39"/>
      <c r="B65" s="39"/>
      <c r="C65" s="39"/>
      <c r="D65" s="39"/>
      <c r="E65" s="39"/>
      <c r="F65" s="39"/>
      <c r="G65" s="39"/>
    </row>
    <row r="66" spans="1:7" ht="12.75" customHeight="1" hidden="1">
      <c r="A66" s="39"/>
      <c r="B66" s="39"/>
      <c r="C66" s="39"/>
      <c r="D66" s="39"/>
      <c r="E66" s="39"/>
      <c r="F66" s="39"/>
      <c r="G66" s="39"/>
    </row>
    <row r="67" spans="1:7" ht="15.75" customHeight="1" hidden="1">
      <c r="A67" s="39"/>
      <c r="B67" s="39"/>
      <c r="C67" s="39"/>
      <c r="D67" s="39"/>
      <c r="E67" s="39"/>
      <c r="F67" s="39"/>
      <c r="G67" s="39"/>
    </row>
    <row r="68" spans="1:7" ht="26.25" customHeight="1" hidden="1">
      <c r="A68" s="39"/>
      <c r="B68" s="39"/>
      <c r="C68" s="39"/>
      <c r="D68" s="39"/>
      <c r="E68" s="39"/>
      <c r="F68" s="39"/>
      <c r="G68" s="39"/>
    </row>
    <row r="69" spans="1:7" ht="26.25" customHeight="1">
      <c r="A69" s="39"/>
      <c r="B69" s="39"/>
      <c r="C69" s="39"/>
      <c r="D69" s="39"/>
      <c r="E69" s="39"/>
      <c r="F69" s="39"/>
      <c r="G69" s="39"/>
    </row>
    <row r="70" spans="1:7" ht="24.75" customHeight="1">
      <c r="A70" s="63"/>
      <c r="B70" s="40"/>
      <c r="C70" s="40"/>
      <c r="D70" s="40"/>
      <c r="E70" s="40"/>
      <c r="F70" s="40"/>
      <c r="G70" s="40"/>
    </row>
    <row r="71" spans="1:7" ht="27.75" customHeight="1">
      <c r="A71" s="37"/>
      <c r="B71" s="37"/>
      <c r="C71" s="37"/>
      <c r="D71" s="37"/>
      <c r="E71" s="38"/>
      <c r="F71" s="37"/>
      <c r="G71" s="37"/>
    </row>
    <row r="72" spans="1:7" ht="17.25" customHeight="1">
      <c r="A72" s="39"/>
      <c r="B72" s="39"/>
      <c r="C72" s="39"/>
      <c r="D72" s="39"/>
      <c r="E72" s="39"/>
      <c r="F72" s="39"/>
      <c r="G72" s="39"/>
    </row>
    <row r="73" spans="1:7" ht="18">
      <c r="A73" s="37"/>
      <c r="B73" s="37"/>
      <c r="C73" s="37"/>
      <c r="D73" s="37"/>
      <c r="E73" s="37"/>
      <c r="F73" s="37"/>
      <c r="G73" s="37"/>
    </row>
  </sheetData>
  <sheetProtection/>
  <mergeCells count="17">
    <mergeCell ref="E6:G6"/>
    <mergeCell ref="A50:G50"/>
    <mergeCell ref="A4:G4"/>
    <mergeCell ref="E1:G1"/>
    <mergeCell ref="A3:G3"/>
    <mergeCell ref="B6:B8"/>
    <mergeCell ref="G7:G8"/>
    <mergeCell ref="A57:G57"/>
    <mergeCell ref="A59:G59"/>
    <mergeCell ref="C6:C8"/>
    <mergeCell ref="D6:D8"/>
    <mergeCell ref="A6:A8"/>
    <mergeCell ref="E7:E8"/>
    <mergeCell ref="A22:G22"/>
    <mergeCell ref="F7:F8"/>
    <mergeCell ref="A10:G10"/>
    <mergeCell ref="A58:G58"/>
  </mergeCells>
  <printOptions horizontalCentered="1"/>
  <pageMargins left="0.2362204724409449" right="0.2362204724409449" top="0.5511811023622047" bottom="0.5511811023622047" header="0.31496062992125984" footer="0.31496062992125984"/>
  <pageSetup fitToHeight="3" fitToWidth="1" horizontalDpi="600" verticalDpi="600" orientation="landscape" paperSize="9" scale="78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Рогожникова Вероника Валерьевна</cp:lastModifiedBy>
  <cp:lastPrinted>2022-11-07T02:06:55Z</cp:lastPrinted>
  <dcterms:created xsi:type="dcterms:W3CDTF">2006-03-06T08:26:24Z</dcterms:created>
  <dcterms:modified xsi:type="dcterms:W3CDTF">2023-01-25T03:54:25Z</dcterms:modified>
  <cp:category/>
  <cp:version/>
  <cp:contentType/>
  <cp:contentStatus/>
</cp:coreProperties>
</file>