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778" activeTab="0"/>
  </bookViews>
  <sheets>
    <sheet name="Прогноз 2022-2024" sheetId="1" r:id="rId1"/>
  </sheets>
  <externalReferences>
    <externalReference r:id="rId4"/>
    <externalReference r:id="rId5"/>
  </externalReferences>
  <definedNames>
    <definedName name="_xlnm.Print_Titles" localSheetId="0">'Прогноз 2022-2024'!$6:$8</definedName>
    <definedName name="_xlnm.Print_Area" localSheetId="0">'Прогноз 2022-2024'!$A$1:$G$63</definedName>
  </definedNames>
  <calcPr fullCalcOnLoad="1"/>
</workbook>
</file>

<file path=xl/sharedStrings.xml><?xml version="1.0" encoding="utf-8"?>
<sst xmlns="http://schemas.openxmlformats.org/spreadsheetml/2006/main" count="118" uniqueCount="65">
  <si>
    <t>Индекс промышленного производства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</si>
  <si>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</si>
  <si>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</si>
  <si>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Наименование показателя</t>
  </si>
  <si>
    <t>Ед. изм.</t>
  </si>
  <si>
    <t>Итоги развития МО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</si>
  <si>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</si>
  <si>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</si>
  <si>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</si>
  <si>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</si>
  <si>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</si>
  <si>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</si>
  <si>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</si>
  <si>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</si>
  <si>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</si>
  <si>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тыс. чел.</t>
  </si>
  <si>
    <t>в том числе:</t>
  </si>
  <si>
    <t xml:space="preserve">1 вариант </t>
  </si>
  <si>
    <t>Прогноз на: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</si>
  <si>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</si>
  <si>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</t>
  </si>
  <si>
    <t>Фонд начисленной заработной платы работников малых предприятий (с учетом микропредприятий)</t>
  </si>
  <si>
    <t>Численность постоянного населения среднегодовая - всего</t>
  </si>
  <si>
    <t>Сводный индекс потребительских цен*</t>
  </si>
  <si>
    <t xml:space="preserve">в т.ч. </t>
  </si>
  <si>
    <t>без централизованных плательщиков</t>
  </si>
  <si>
    <t>централизованные плательщики</t>
  </si>
  <si>
    <t xml:space="preserve">Прибыль (убыток) до налогообложения </t>
  </si>
  <si>
    <t xml:space="preserve">в действующих ценах </t>
  </si>
  <si>
    <t xml:space="preserve">Уровень жизни населения </t>
  </si>
  <si>
    <t>* - данные Минэкономразвития России</t>
  </si>
  <si>
    <t xml:space="preserve">Выручка от реализации продукции, работ, услуг (в действующих ценах) по полному кругу организаций </t>
  </si>
  <si>
    <t>в том числе: предприятия малого бизнеса</t>
  </si>
  <si>
    <t>% к пред году</t>
  </si>
  <si>
    <t xml:space="preserve">темп роста </t>
  </si>
  <si>
    <t>Индекс-дефлятор</t>
  </si>
  <si>
    <t>Индекс промышленного производства - всего</t>
  </si>
  <si>
    <t>в % к пред году</t>
  </si>
  <si>
    <t>Рогожникова В.В.  6-21-68</t>
  </si>
  <si>
    <t>Прогноз социально-экономического развития муниципального образования</t>
  </si>
  <si>
    <t>2022 год</t>
  </si>
  <si>
    <t>нет данных</t>
  </si>
  <si>
    <t>Объем отгруженных товаров собственного производства, выполненных работ и услуг собственными силами (B+С+D+E):</t>
  </si>
  <si>
    <t>Добыча полезных ископаемых (B):</t>
  </si>
  <si>
    <t>Обрабатывающие производства (C):</t>
  </si>
  <si>
    <t>Обеспечение электрической энергией, газом и паром; кондиционирование воздуха (D):</t>
  </si>
  <si>
    <t>Водоснабжение; водоотведение, организация сбора и утилизации отходов, деятельность по ликвидации загрязнений (Е):</t>
  </si>
  <si>
    <t>Жилкина А.А. 6-33-36</t>
  </si>
  <si>
    <t>Бондарева В.В. 6-42-41</t>
  </si>
  <si>
    <t>млн руб.</t>
  </si>
  <si>
    <t>Среднесписочная численность работников (без внешних совместителей) по полному кругу организаций</t>
  </si>
  <si>
    <t>Среднемесячная начисленная заработная плата (без выплат социального характера) по полному кругу организаций</t>
  </si>
  <si>
    <t>2023 год</t>
  </si>
  <si>
    <t>Фонд начисленной заработной платы по полному кругу организаций</t>
  </si>
  <si>
    <t>Начальник ОТ КЭР                                          М.Ю. Снегерева</t>
  </si>
  <si>
    <t>Начальник ЭО КЭР                                          А.А. Рогова</t>
  </si>
  <si>
    <t>Начальник ОПРиП                                           Я.В. Дорофеева</t>
  </si>
  <si>
    <t xml:space="preserve">                                              Согласовано</t>
  </si>
  <si>
    <t xml:space="preserve"> "город Усолье-Сибирское" на 2022 год и плановый период 2023 и 2024 годов</t>
  </si>
  <si>
    <t>Факт 
2020 года</t>
  </si>
  <si>
    <t>Оценка 
2021 года</t>
  </si>
  <si>
    <t>2024 год</t>
  </si>
  <si>
    <t>Председатель комитета экономического развития</t>
  </si>
  <si>
    <t>И.А. Трофимова</t>
  </si>
  <si>
    <t>ОДОБРЕН                                                  распоряжением  администрации                       города Усолье-Сибирское                                                     от 12.11.2021 г. № 438-ра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</si>
</sst>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;[Red]#,##0"/>
    <numFmt numFmtId="179" formatCode="#,##0.0"/>
    <numFmt numFmtId="180" formatCode="0.000"/>
    <numFmt numFmtId="181" formatCode="0.0000"/>
    <numFmt numFmtId="182" formatCode="#,##0.0;[Red]#,##0.0"/>
    <numFmt numFmtId="183" formatCode="#,##0.00;[Red]#,##0.00"/>
    <numFmt numFmtId="184" formatCode="#,##0.000"/>
    <numFmt numFmtId="185" formatCode="#,##0.0000"/>
    <numFmt numFmtId="186" formatCode="#,##0.0_р_."/>
    <numFmt numFmtId="187" formatCode="#,##0_р_."/>
    <numFmt numFmtId="188" formatCode="#,##0.00_р_."/>
    <numFmt numFmtId="189" formatCode="0.000000"/>
    <numFmt numFmtId="190" formatCode="0.00000"/>
    <numFmt numFmtId="191" formatCode="#,##0_%_);\(#,##0\)_%;#,##0_%_);@_%_)"/>
    <numFmt numFmtId="192" formatCode="_-* #,##0_р_._-;\-* #,##0_р_._-;_-* &quot;-&quot;??_р_._-;_-@_-"/>
    <numFmt numFmtId="193" formatCode="#,##0.0_%_);\(#,##0.0\)_%;#,##0.0_%_);@_%_)"/>
    <numFmt numFmtId="194" formatCode="0.0;[Red]0.0"/>
    <numFmt numFmtId="195" formatCode="0.0000000"/>
    <numFmt numFmtId="196" formatCode="0.00000000"/>
    <numFmt numFmtId="197" formatCode="#,##0.000_р_."/>
    <numFmt numFmtId="198" formatCode="#\ ##0.0"/>
    <numFmt numFmtId="199" formatCode="#\ ##0"/>
    <numFmt numFmtId="200" formatCode="#\ ##0.0_р_."/>
    <numFmt numFmtId="201" formatCode="#\ ##0_р_."/>
    <numFmt numFmtId="202" formatCode="0.000000000"/>
    <numFmt numFmtId="203" formatCode="0.0000000000"/>
    <numFmt numFmtId="204" formatCode="0.0_)"/>
  </numFmts>
  <fonts count="66">
    <font>
      <sz val="10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u val="single"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55"/>
      <name val="Arial Cyr"/>
      <family val="0"/>
    </font>
    <font>
      <b/>
      <sz val="10"/>
      <color indexed="55"/>
      <name val="Times New Roman"/>
      <family val="1"/>
    </font>
    <font>
      <i/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55"/>
      <name val="Times New Roman"/>
      <family val="1"/>
    </font>
    <font>
      <sz val="14"/>
      <color indexed="55"/>
      <name val="Arial Cyr"/>
      <family val="0"/>
    </font>
    <font>
      <i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 tint="-0.3499799966812134"/>
      <name val="Arial Cyr"/>
      <family val="0"/>
    </font>
    <font>
      <b/>
      <sz val="10"/>
      <color theme="0" tint="-0.3499799966812134"/>
      <name val="Times New Roman"/>
      <family val="1"/>
    </font>
    <font>
      <i/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4"/>
      <color theme="0" tint="-0.3499799966812134"/>
      <name val="Times New Roman"/>
      <family val="1"/>
    </font>
    <font>
      <sz val="14"/>
      <color theme="0" tint="-0.3499799966812134"/>
      <name val="Arial Cyr"/>
      <family val="0"/>
    </font>
    <font>
      <i/>
      <sz val="10"/>
      <color theme="0" tint="-0.349979996681213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58" fillId="0" borderId="0" xfId="0" applyFont="1" applyAlignment="1">
      <alignment/>
    </xf>
    <xf numFmtId="0" fontId="4" fillId="0" borderId="0" xfId="0" applyFont="1" applyAlignment="1">
      <alignment horizontal="left"/>
    </xf>
    <xf numFmtId="18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172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172" fontId="61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62" fillId="0" borderId="0" xfId="0" applyNumberFormat="1" applyFont="1" applyFill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86" fontId="3" fillId="0" borderId="10" xfId="0" applyNumberFormat="1" applyFont="1" applyFill="1" applyBorder="1" applyAlignment="1">
      <alignment horizontal="left" vertical="center" wrapText="1"/>
    </xf>
    <xf numFmtId="187" fontId="3" fillId="33" borderId="10" xfId="0" applyNumberFormat="1" applyFont="1" applyFill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172" fontId="63" fillId="0" borderId="0" xfId="0" applyNumberFormat="1" applyFont="1" applyFill="1" applyBorder="1" applyAlignment="1">
      <alignment horizontal="left" vertical="center" wrapText="1"/>
    </xf>
    <xf numFmtId="186" fontId="63" fillId="0" borderId="0" xfId="0" applyNumberFormat="1" applyFont="1" applyBorder="1" applyAlignment="1">
      <alignment horizontal="left" vertical="center" wrapText="1"/>
    </xf>
    <xf numFmtId="186" fontId="63" fillId="0" borderId="0" xfId="0" applyNumberFormat="1" applyFont="1" applyFill="1" applyBorder="1" applyAlignment="1">
      <alignment horizontal="left" vertical="center" wrapText="1"/>
    </xf>
    <xf numFmtId="172" fontId="65" fillId="0" borderId="0" xfId="0" applyNumberFormat="1" applyFont="1" applyBorder="1" applyAlignment="1">
      <alignment/>
    </xf>
    <xf numFmtId="172" fontId="59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172" fontId="64" fillId="0" borderId="0" xfId="0" applyNumberFormat="1" applyFont="1" applyBorder="1" applyAlignment="1">
      <alignment/>
    </xf>
    <xf numFmtId="179" fontId="59" fillId="0" borderId="0" xfId="0" applyNumberFormat="1" applyFont="1" applyBorder="1" applyAlignment="1">
      <alignment/>
    </xf>
    <xf numFmtId="172" fontId="59" fillId="34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8;&#1091;&#1095;&#1082;&#1072;%20&#1088;&#1072;&#1089;&#1095;&#1077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40\htdocs\Users\rogozhnikova\Desktop\&#1052;&#1086;&#1080;%20&#1076;&#1086;&#1082;&#1091;&#1084;&#1077;&#1085;&#1090;&#1099;\Documents\&#1055;&#1088;&#1086;&#1075;&#1085;&#1086;&#1079;%202022-2024\&#1087;&#1088;&#1086;&#1075;&#1085;&#1086;&#1079;%20&#1074;%20&#1052;&#1080;&#1085;&#1101;&#1082;&#1086;&#1085;&#1086;&#1084;\&#1060;&#1086;&#1088;&#1084;&#1072;%20&#1055;&#1088;&#1086;&#1075;&#1085;&#1086;&#1079;&#1072;-2022-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2022-2024 "/>
      <sheetName val="Приложение 2"/>
      <sheetName val="Приложение 3 (расчет ИФО)"/>
      <sheetName val="Прил 4 (показатели предприятий)"/>
      <sheetName val="Прил 5 Прогноз по поселениям"/>
      <sheetName val="Прил 6 Инвестпроекты"/>
    </sheetNames>
    <sheetDataSet>
      <sheetData sheetId="0">
        <row r="47">
          <cell r="D47">
            <v>7851</v>
          </cell>
          <cell r="E47">
            <v>5000</v>
          </cell>
          <cell r="F47">
            <v>8300</v>
          </cell>
          <cell r="G47">
            <v>11600</v>
          </cell>
          <cell r="H47">
            <v>13792</v>
          </cell>
        </row>
      </sheetData>
      <sheetData sheetId="1">
        <row r="23">
          <cell r="C23">
            <v>3532.3928</v>
          </cell>
          <cell r="D23">
            <v>2994.658017967622</v>
          </cell>
          <cell r="E23">
            <v>3098.916900521449</v>
          </cell>
          <cell r="G23">
            <v>3362.406972340339</v>
          </cell>
          <cell r="H23">
            <v>3503.8134651786336</v>
          </cell>
        </row>
        <row r="46">
          <cell r="C46">
            <v>6786.004199999999</v>
          </cell>
          <cell r="D46">
            <v>7387.298521399998</v>
          </cell>
          <cell r="E46">
            <v>7946.6305540848</v>
          </cell>
          <cell r="G46">
            <v>8672.76728191641</v>
          </cell>
          <cell r="H46">
            <v>9130.166015662237</v>
          </cell>
        </row>
        <row r="135">
          <cell r="C135">
            <v>543.428</v>
          </cell>
          <cell r="D135">
            <v>565.16512</v>
          </cell>
          <cell r="E135">
            <v>587.7717248</v>
          </cell>
          <cell r="G135">
            <v>611.2825937920001</v>
          </cell>
          <cell r="H135">
            <v>635.7338975436801</v>
          </cell>
        </row>
        <row r="139">
          <cell r="C139">
            <v>406.727</v>
          </cell>
          <cell r="D139">
            <v>414.741</v>
          </cell>
          <cell r="E139">
            <v>402.7</v>
          </cell>
          <cell r="G139">
            <v>449.86</v>
          </cell>
          <cell r="H139">
            <v>467.835</v>
          </cell>
        </row>
        <row r="143">
          <cell r="C143">
            <v>1109.9</v>
          </cell>
          <cell r="D143">
            <v>1149.828</v>
          </cell>
          <cell r="E143">
            <v>1198.1799760000001</v>
          </cell>
          <cell r="G143">
            <v>1250.822294944</v>
          </cell>
          <cell r="H143">
            <v>1307.16029821648</v>
          </cell>
        </row>
        <row r="173">
          <cell r="J173">
            <v>17352.2</v>
          </cell>
          <cell r="K173">
            <v>18364.6</v>
          </cell>
          <cell r="L173">
            <v>19064.900000000005</v>
          </cell>
          <cell r="N173">
            <v>19834.8</v>
          </cell>
          <cell r="O173">
            <v>20664.4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2022-2024 "/>
      <sheetName val="Приложение 2"/>
      <sheetName val="Приложение 3 (расчет ИФО)"/>
      <sheetName val="Прил 4 (показатели предприятий)"/>
      <sheetName val="Прил 5 Прогноз по поселениям"/>
      <sheetName val="Прил 6 Инвестпроекты"/>
    </sheetNames>
    <sheetDataSet>
      <sheetData sheetId="0">
        <row r="147">
          <cell r="D147">
            <v>1041.1925</v>
          </cell>
          <cell r="E147">
            <v>1193.6979</v>
          </cell>
          <cell r="F147">
            <v>1253.4904</v>
          </cell>
          <cell r="H147">
            <v>1306.4975</v>
          </cell>
          <cell r="I147">
            <v>1364.1576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72"/>
  <sheetViews>
    <sheetView tabSelected="1" view="pageBreakPreview" zoomScale="75" zoomScaleNormal="75" zoomScaleSheetLayoutView="75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1" sqref="B31"/>
    </sheetView>
  </sheetViews>
  <sheetFormatPr defaultColWidth="9.00390625" defaultRowHeight="12.75"/>
  <cols>
    <col min="1" max="1" width="81.00390625" style="25" customWidth="1"/>
    <col min="2" max="3" width="14.125" style="25" customWidth="1"/>
    <col min="4" max="4" width="13.625" style="25" customWidth="1"/>
    <col min="5" max="5" width="15.75390625" style="25" customWidth="1"/>
    <col min="6" max="7" width="13.625" style="25" customWidth="1"/>
    <col min="8" max="8" width="14.875" style="26" customWidth="1"/>
    <col min="9" max="9" width="14.25390625" style="26" customWidth="1"/>
    <col min="10" max="10" width="11.25390625" style="26" customWidth="1"/>
    <col min="11" max="11" width="14.25390625" style="26" customWidth="1"/>
    <col min="12" max="12" width="10.625" style="26" customWidth="1"/>
    <col min="13" max="15" width="11.75390625" style="26" bestFit="1" customWidth="1"/>
    <col min="16" max="16" width="9.25390625" style="26" bestFit="1" customWidth="1"/>
    <col min="17" max="17" width="9.125" style="26" customWidth="1"/>
  </cols>
  <sheetData>
    <row r="1" spans="1:7" ht="64.5" customHeight="1">
      <c r="A1" s="3"/>
      <c r="B1" s="3"/>
      <c r="C1" s="3"/>
      <c r="D1" s="3"/>
      <c r="E1" s="77" t="s">
        <v>64</v>
      </c>
      <c r="F1" s="77"/>
      <c r="G1" s="77"/>
    </row>
    <row r="2" spans="1:7" ht="12" customHeight="1">
      <c r="A2" s="3"/>
      <c r="B2" s="3"/>
      <c r="C2" s="3"/>
      <c r="D2" s="3"/>
      <c r="E2" s="5"/>
      <c r="F2" s="5"/>
      <c r="G2" s="5"/>
    </row>
    <row r="3" spans="1:7" ht="25.5" customHeight="1">
      <c r="A3" s="76" t="s">
        <v>39</v>
      </c>
      <c r="B3" s="76"/>
      <c r="C3" s="76"/>
      <c r="D3" s="76"/>
      <c r="E3" s="76"/>
      <c r="F3" s="76"/>
      <c r="G3" s="76"/>
    </row>
    <row r="4" spans="1:7" ht="25.5" customHeight="1">
      <c r="A4" s="76" t="s">
        <v>58</v>
      </c>
      <c r="B4" s="76"/>
      <c r="C4" s="76"/>
      <c r="D4" s="76"/>
      <c r="E4" s="76"/>
      <c r="F4" s="76"/>
      <c r="G4" s="76"/>
    </row>
    <row r="5" spans="1:5" ht="14.25" customHeight="1">
      <c r="A5" s="1"/>
      <c r="B5" s="1"/>
      <c r="C5" s="1"/>
      <c r="D5" s="1"/>
      <c r="E5" s="1"/>
    </row>
    <row r="6" spans="1:8" ht="21" customHeight="1">
      <c r="A6" s="74" t="s">
        <v>3</v>
      </c>
      <c r="B6" s="78" t="s">
        <v>4</v>
      </c>
      <c r="C6" s="74" t="s">
        <v>59</v>
      </c>
      <c r="D6" s="74" t="s">
        <v>60</v>
      </c>
      <c r="E6" s="74" t="s">
        <v>18</v>
      </c>
      <c r="F6" s="74"/>
      <c r="G6" s="74"/>
      <c r="H6" s="27"/>
    </row>
    <row r="7" spans="1:9" ht="24" customHeight="1">
      <c r="A7" s="74"/>
      <c r="B7" s="78"/>
      <c r="C7" s="74"/>
      <c r="D7" s="74"/>
      <c r="E7" s="74" t="s">
        <v>40</v>
      </c>
      <c r="F7" s="74" t="s">
        <v>52</v>
      </c>
      <c r="G7" s="74" t="s">
        <v>61</v>
      </c>
      <c r="H7" s="28"/>
      <c r="I7" s="29"/>
    </row>
    <row r="8" spans="1:19" ht="22.5" customHeight="1">
      <c r="A8" s="74"/>
      <c r="B8" s="78"/>
      <c r="C8" s="74"/>
      <c r="D8" s="74"/>
      <c r="E8" s="74"/>
      <c r="F8" s="74" t="s">
        <v>17</v>
      </c>
      <c r="G8" s="74" t="s">
        <v>17</v>
      </c>
      <c r="H8" s="28"/>
      <c r="I8" s="29"/>
      <c r="L8" s="22"/>
      <c r="M8" s="22"/>
      <c r="N8" s="22"/>
      <c r="O8" s="22"/>
      <c r="P8" s="22"/>
      <c r="Q8" s="22"/>
      <c r="R8" s="22"/>
      <c r="S8" s="22"/>
    </row>
    <row r="9" spans="1:19" ht="22.5" customHeight="1">
      <c r="A9" s="2"/>
      <c r="B9" s="46"/>
      <c r="C9" s="2"/>
      <c r="D9" s="2"/>
      <c r="E9" s="2"/>
      <c r="F9" s="2"/>
      <c r="G9" s="2"/>
      <c r="H9" s="28"/>
      <c r="I9" s="28"/>
      <c r="J9" s="29"/>
      <c r="K9" s="29"/>
      <c r="L9" s="31"/>
      <c r="M9" s="31"/>
      <c r="N9" s="31"/>
      <c r="O9" s="31"/>
      <c r="P9" s="22"/>
      <c r="Q9" s="22"/>
      <c r="R9" s="22"/>
      <c r="S9" s="22"/>
    </row>
    <row r="10" spans="1:19" ht="18.75">
      <c r="A10" s="74" t="s">
        <v>5</v>
      </c>
      <c r="B10" s="74"/>
      <c r="C10" s="74"/>
      <c r="D10" s="74"/>
      <c r="E10" s="74"/>
      <c r="F10" s="74"/>
      <c r="G10" s="74"/>
      <c r="H10" s="27"/>
      <c r="I10" s="29"/>
      <c r="J10" s="29"/>
      <c r="K10" s="29"/>
      <c r="L10" s="31"/>
      <c r="M10" s="31"/>
      <c r="N10" s="31"/>
      <c r="O10" s="31"/>
      <c r="P10" s="22"/>
      <c r="Q10" s="22"/>
      <c r="R10" s="22"/>
      <c r="S10" s="22"/>
    </row>
    <row r="11" spans="1:19" ht="37.5">
      <c r="A11" s="47" t="s">
        <v>23</v>
      </c>
      <c r="B11" s="7" t="s">
        <v>37</v>
      </c>
      <c r="C11" s="48">
        <v>103.4</v>
      </c>
      <c r="D11" s="48">
        <v>105.2</v>
      </c>
      <c r="E11" s="48">
        <v>103.8</v>
      </c>
      <c r="F11" s="48">
        <v>104</v>
      </c>
      <c r="G11" s="48">
        <v>104</v>
      </c>
      <c r="H11" s="63"/>
      <c r="I11" s="63"/>
      <c r="J11" s="63"/>
      <c r="K11" s="63"/>
      <c r="L11" s="41"/>
      <c r="M11" s="41"/>
      <c r="N11" s="41"/>
      <c r="O11" s="31"/>
      <c r="P11" s="31"/>
      <c r="Q11" s="31"/>
      <c r="R11" s="22"/>
      <c r="S11" s="22"/>
    </row>
    <row r="12" spans="1:19" ht="39">
      <c r="A12" s="8" t="s">
        <v>31</v>
      </c>
      <c r="B12" s="9" t="s">
        <v>49</v>
      </c>
      <c r="C12" s="10">
        <f>C15+C17</f>
        <v>40351.6</v>
      </c>
      <c r="D12" s="10">
        <f>D15+D17</f>
        <v>43894.399999999994</v>
      </c>
      <c r="E12" s="10">
        <f>E15+E17</f>
        <v>45713.1</v>
      </c>
      <c r="F12" s="10">
        <f>F15+F17</f>
        <v>48158</v>
      </c>
      <c r="G12" s="10">
        <f>G15+G17</f>
        <v>50391.1</v>
      </c>
      <c r="H12" s="64"/>
      <c r="I12" s="64"/>
      <c r="J12" s="64"/>
      <c r="K12" s="64"/>
      <c r="L12" s="31"/>
      <c r="M12" s="31"/>
      <c r="N12" s="31"/>
      <c r="O12" s="31"/>
      <c r="P12" s="22"/>
      <c r="Q12" s="22"/>
      <c r="R12" s="22"/>
      <c r="S12" s="22"/>
    </row>
    <row r="13" spans="1:19" ht="37.5">
      <c r="A13" s="11" t="s">
        <v>28</v>
      </c>
      <c r="B13" s="7" t="s">
        <v>37</v>
      </c>
      <c r="C13" s="49">
        <f>C12/41012.4*100</f>
        <v>98.38877997873813</v>
      </c>
      <c r="D13" s="10">
        <f>D12/C12*100</f>
        <v>108.77982533530269</v>
      </c>
      <c r="E13" s="10">
        <f>E12/D12*100</f>
        <v>104.14335313844137</v>
      </c>
      <c r="F13" s="10">
        <f>F12/E12*100</f>
        <v>105.34835747302196</v>
      </c>
      <c r="G13" s="10">
        <f>G12/F12*100</f>
        <v>104.63702811578554</v>
      </c>
      <c r="H13" s="65">
        <f>C16/C15*100</f>
        <v>50.659511978652716</v>
      </c>
      <c r="I13" s="29"/>
      <c r="J13" s="29"/>
      <c r="K13" s="29"/>
      <c r="L13" s="31"/>
      <c r="M13" s="31"/>
      <c r="N13" s="31"/>
      <c r="O13" s="31"/>
      <c r="P13" s="22"/>
      <c r="Q13" s="22"/>
      <c r="R13" s="22"/>
      <c r="S13" s="22"/>
    </row>
    <row r="14" spans="1:19" ht="16.5" customHeight="1">
      <c r="A14" s="11" t="s">
        <v>24</v>
      </c>
      <c r="B14" s="9"/>
      <c r="C14" s="10"/>
      <c r="D14" s="10"/>
      <c r="E14" s="10"/>
      <c r="F14" s="10"/>
      <c r="G14" s="10"/>
      <c r="H14" s="29"/>
      <c r="I14" s="29"/>
      <c r="J14" s="29"/>
      <c r="K14" s="29"/>
      <c r="L14" s="31"/>
      <c r="M14" s="31"/>
      <c r="N14" s="31"/>
      <c r="O14" s="31"/>
      <c r="P14" s="22"/>
      <c r="Q14" s="22"/>
      <c r="R14" s="22"/>
      <c r="S14" s="22"/>
    </row>
    <row r="15" spans="1:19" ht="18.75">
      <c r="A15" s="12" t="s">
        <v>25</v>
      </c>
      <c r="B15" s="9" t="s">
        <v>49</v>
      </c>
      <c r="C15" s="10">
        <v>34252.6</v>
      </c>
      <c r="D15" s="10">
        <v>35649.2</v>
      </c>
      <c r="E15" s="10">
        <v>37246.7</v>
      </c>
      <c r="F15" s="10">
        <v>39310.5</v>
      </c>
      <c r="G15" s="10">
        <v>41043.2</v>
      </c>
      <c r="H15" s="28"/>
      <c r="I15" s="28"/>
      <c r="J15" s="28"/>
      <c r="K15" s="29"/>
      <c r="L15" s="31"/>
      <c r="M15" s="31"/>
      <c r="N15" s="31"/>
      <c r="O15" s="31"/>
      <c r="P15" s="22"/>
      <c r="Q15" s="22"/>
      <c r="R15" s="22"/>
      <c r="S15" s="22"/>
    </row>
    <row r="16" spans="1:19" s="4" customFormat="1" ht="18.75">
      <c r="A16" s="13" t="s">
        <v>32</v>
      </c>
      <c r="B16" s="14" t="s">
        <v>49</v>
      </c>
      <c r="C16" s="50">
        <f>'[1]Приложение 2'!$J$173</f>
        <v>17352.2</v>
      </c>
      <c r="D16" s="50">
        <f>'[1]Приложение 2'!$K$173</f>
        <v>18364.6</v>
      </c>
      <c r="E16" s="50">
        <f>'[1]Приложение 2'!$L$173</f>
        <v>19064.900000000005</v>
      </c>
      <c r="F16" s="50">
        <f>'[1]Приложение 2'!$N$173</f>
        <v>19834.8</v>
      </c>
      <c r="G16" s="50">
        <f>'[1]Приложение 2'!$O$173</f>
        <v>20664.4</v>
      </c>
      <c r="H16" s="66"/>
      <c r="I16" s="66">
        <f>E16/E15*100</f>
        <v>51.185474149387744</v>
      </c>
      <c r="J16" s="66">
        <f>F16/F15*100</f>
        <v>50.456748197046586</v>
      </c>
      <c r="K16" s="66">
        <f>G16/G15*100</f>
        <v>50.3479260876345</v>
      </c>
      <c r="L16" s="32"/>
      <c r="M16" s="42"/>
      <c r="N16" s="42"/>
      <c r="O16" s="42"/>
      <c r="P16" s="43"/>
      <c r="Q16" s="43"/>
      <c r="R16" s="43"/>
      <c r="S16" s="43"/>
    </row>
    <row r="17" spans="1:19" s="40" customFormat="1" ht="18.75">
      <c r="A17" s="34" t="s">
        <v>26</v>
      </c>
      <c r="B17" s="39" t="s">
        <v>49</v>
      </c>
      <c r="C17" s="49">
        <v>6099</v>
      </c>
      <c r="D17" s="49">
        <v>8245.2</v>
      </c>
      <c r="E17" s="49">
        <v>8466.4</v>
      </c>
      <c r="F17" s="49">
        <v>8847.5</v>
      </c>
      <c r="G17" s="49">
        <v>9347.9</v>
      </c>
      <c r="H17" s="67"/>
      <c r="I17" s="67"/>
      <c r="J17" s="67"/>
      <c r="K17" s="68"/>
      <c r="L17" s="44"/>
      <c r="M17" s="44"/>
      <c r="N17" s="44"/>
      <c r="O17" s="44"/>
      <c r="P17" s="44"/>
      <c r="Q17" s="45"/>
      <c r="R17" s="45"/>
      <c r="S17" s="45"/>
    </row>
    <row r="18" spans="1:19" ht="19.5">
      <c r="A18" s="15" t="s">
        <v>27</v>
      </c>
      <c r="B18" s="9" t="s">
        <v>49</v>
      </c>
      <c r="C18" s="10">
        <f>C20+C21</f>
        <v>1987.4</v>
      </c>
      <c r="D18" s="10">
        <f>D20+D21</f>
        <v>2383.9</v>
      </c>
      <c r="E18" s="10">
        <f>E20+E21</f>
        <v>2349.38</v>
      </c>
      <c r="F18" s="10">
        <f>F20+F21</f>
        <v>2462.3</v>
      </c>
      <c r="G18" s="10">
        <f>G20+G21</f>
        <v>2567.23</v>
      </c>
      <c r="H18" s="29"/>
      <c r="I18" s="29"/>
      <c r="J18" s="29"/>
      <c r="K18" s="29"/>
      <c r="L18" s="31"/>
      <c r="M18" s="31"/>
      <c r="N18" s="31"/>
      <c r="O18" s="31"/>
      <c r="P18" s="22"/>
      <c r="Q18" s="22"/>
      <c r="R18" s="22"/>
      <c r="S18" s="22"/>
    </row>
    <row r="19" spans="1:19" ht="18.75">
      <c r="A19" s="11" t="s">
        <v>24</v>
      </c>
      <c r="B19" s="9"/>
      <c r="C19" s="10"/>
      <c r="D19" s="10"/>
      <c r="E19" s="10"/>
      <c r="F19" s="10"/>
      <c r="G19" s="51"/>
      <c r="H19" s="29"/>
      <c r="I19" s="29"/>
      <c r="J19" s="29"/>
      <c r="K19" s="29"/>
      <c r="L19" s="31"/>
      <c r="M19" s="31"/>
      <c r="N19" s="31"/>
      <c r="O19" s="31"/>
      <c r="P19" s="22"/>
      <c r="Q19" s="22"/>
      <c r="R19" s="22"/>
      <c r="S19" s="22"/>
    </row>
    <row r="20" spans="1:19" ht="18.75">
      <c r="A20" s="6" t="s">
        <v>25</v>
      </c>
      <c r="B20" s="9" t="s">
        <v>49</v>
      </c>
      <c r="C20" s="49">
        <v>1497.7</v>
      </c>
      <c r="D20" s="10">
        <v>1588.9</v>
      </c>
      <c r="E20" s="10">
        <v>1660.34</v>
      </c>
      <c r="F20" s="10">
        <v>1746.5</v>
      </c>
      <c r="G20" s="10">
        <v>1823.56</v>
      </c>
      <c r="H20" s="69">
        <f>D20/D18*100</f>
        <v>66.65128570829314</v>
      </c>
      <c r="I20" s="69">
        <f>E20/E18*100</f>
        <v>70.67141118082216</v>
      </c>
      <c r="J20" s="69">
        <f>F20/F18*100</f>
        <v>70.92961864923039</v>
      </c>
      <c r="K20" s="69">
        <f>G20/G18*100</f>
        <v>71.03220202319231</v>
      </c>
      <c r="L20" s="31"/>
      <c r="M20" s="31"/>
      <c r="N20" s="31"/>
      <c r="O20" s="31"/>
      <c r="P20" s="22"/>
      <c r="Q20" s="22"/>
      <c r="R20" s="22"/>
      <c r="S20" s="22"/>
    </row>
    <row r="21" spans="1:19" ht="18.75">
      <c r="A21" s="6" t="s">
        <v>26</v>
      </c>
      <c r="B21" s="9" t="s">
        <v>49</v>
      </c>
      <c r="C21" s="10">
        <v>489.7</v>
      </c>
      <c r="D21" s="10">
        <v>795</v>
      </c>
      <c r="E21" s="10">
        <v>689.04</v>
      </c>
      <c r="F21" s="10">
        <v>715.8</v>
      </c>
      <c r="G21" s="10">
        <v>743.67</v>
      </c>
      <c r="H21" s="69">
        <f>D21/D18*100</f>
        <v>33.34871429170686</v>
      </c>
      <c r="I21" s="69">
        <f>E21/E18*100</f>
        <v>29.328588819177824</v>
      </c>
      <c r="J21" s="69">
        <f>F21/F18*100</f>
        <v>29.0703813507696</v>
      </c>
      <c r="K21" s="69">
        <f>G21/G18*100</f>
        <v>28.967797976807685</v>
      </c>
      <c r="L21" s="31"/>
      <c r="M21" s="31"/>
      <c r="N21" s="31"/>
      <c r="O21" s="31"/>
      <c r="P21" s="22"/>
      <c r="Q21" s="22"/>
      <c r="R21" s="22"/>
      <c r="S21" s="22"/>
    </row>
    <row r="22" spans="1:19" ht="18.75" customHeight="1">
      <c r="A22" s="74" t="s">
        <v>7</v>
      </c>
      <c r="B22" s="74"/>
      <c r="C22" s="74"/>
      <c r="D22" s="74"/>
      <c r="E22" s="74"/>
      <c r="F22" s="74"/>
      <c r="G22" s="74"/>
      <c r="H22" s="27"/>
      <c r="I22" s="29"/>
      <c r="J22" s="29"/>
      <c r="K22" s="29"/>
      <c r="L22" s="31"/>
      <c r="M22" s="31"/>
      <c r="N22" s="31"/>
      <c r="O22" s="31"/>
      <c r="P22" s="22"/>
      <c r="Q22" s="22"/>
      <c r="R22" s="22"/>
      <c r="S22" s="22"/>
    </row>
    <row r="23" spans="1:19" ht="18.75">
      <c r="A23" s="16" t="s">
        <v>19</v>
      </c>
      <c r="B23" s="2"/>
      <c r="C23" s="2"/>
      <c r="D23" s="2"/>
      <c r="E23" s="2"/>
      <c r="F23" s="2"/>
      <c r="G23" s="2"/>
      <c r="H23" s="29"/>
      <c r="I23" s="29"/>
      <c r="J23" s="29"/>
      <c r="K23" s="29"/>
      <c r="L23" s="31"/>
      <c r="M23" s="31"/>
      <c r="N23" s="31"/>
      <c r="O23" s="31"/>
      <c r="P23" s="22"/>
      <c r="Q23" s="22"/>
      <c r="R23" s="22"/>
      <c r="S23" s="22"/>
    </row>
    <row r="24" spans="1:19" ht="44.25" customHeight="1">
      <c r="A24" s="13" t="s">
        <v>42</v>
      </c>
      <c r="B24" s="9" t="s">
        <v>49</v>
      </c>
      <c r="C24" s="10">
        <f>C28+C31+C34+C37</f>
        <v>11268.552</v>
      </c>
      <c r="D24" s="10">
        <f>D28+D31+D34+D37</f>
        <v>11361.86265936762</v>
      </c>
      <c r="E24" s="10">
        <f>E28+E31+E34+E37</f>
        <v>12036.01917940625</v>
      </c>
      <c r="F24" s="10">
        <f>F28+F31+F34+F37</f>
        <v>13096.316848048751</v>
      </c>
      <c r="G24" s="10">
        <f>G28+G31+G34+G37</f>
        <v>13737.548378384548</v>
      </c>
      <c r="H24" s="70"/>
      <c r="I24" s="70"/>
      <c r="J24" s="29"/>
      <c r="K24" s="29"/>
      <c r="L24" s="31"/>
      <c r="M24" s="31"/>
      <c r="N24" s="31"/>
      <c r="O24" s="31"/>
      <c r="P24" s="22"/>
      <c r="Q24" s="22"/>
      <c r="R24" s="22"/>
      <c r="S24" s="22"/>
    </row>
    <row r="25" spans="1:19" ht="37.5">
      <c r="A25" s="13" t="s">
        <v>36</v>
      </c>
      <c r="B25" s="7" t="s">
        <v>37</v>
      </c>
      <c r="C25" s="48">
        <v>122.57332014110771</v>
      </c>
      <c r="D25" s="48">
        <v>111.81054039261326</v>
      </c>
      <c r="E25" s="48">
        <v>102.27869555175661</v>
      </c>
      <c r="F25" s="48">
        <v>100.6</v>
      </c>
      <c r="G25" s="48">
        <v>100.4</v>
      </c>
      <c r="H25" s="29">
        <v>100.42457520642478</v>
      </c>
      <c r="I25" s="29"/>
      <c r="J25" s="29"/>
      <c r="K25" s="29"/>
      <c r="L25" s="31"/>
      <c r="M25" s="31"/>
      <c r="N25" s="31"/>
      <c r="O25" s="31"/>
      <c r="P25" s="22"/>
      <c r="Q25" s="22"/>
      <c r="R25" s="22"/>
      <c r="S25" s="22"/>
    </row>
    <row r="26" spans="1:19" ht="18.75">
      <c r="A26" s="12" t="s">
        <v>16</v>
      </c>
      <c r="B26" s="9"/>
      <c r="C26" s="2"/>
      <c r="D26" s="2"/>
      <c r="E26" s="2"/>
      <c r="F26" s="2"/>
      <c r="G26" s="2"/>
      <c r="L26" s="22"/>
      <c r="M26" s="22"/>
      <c r="N26" s="22"/>
      <c r="O26" s="22"/>
      <c r="P26" s="22"/>
      <c r="Q26" s="22"/>
      <c r="R26" s="22"/>
      <c r="S26" s="22"/>
    </row>
    <row r="27" spans="1:19" ht="18.75">
      <c r="A27" s="16" t="s">
        <v>43</v>
      </c>
      <c r="B27" s="9"/>
      <c r="C27" s="6"/>
      <c r="D27" s="6"/>
      <c r="E27" s="6"/>
      <c r="F27" s="6"/>
      <c r="G27" s="12"/>
      <c r="L27" s="22"/>
      <c r="M27" s="22"/>
      <c r="N27" s="22"/>
      <c r="O27" s="22"/>
      <c r="P27" s="22"/>
      <c r="Q27" s="22"/>
      <c r="R27" s="22"/>
      <c r="S27" s="22"/>
    </row>
    <row r="28" spans="1:19" ht="37.5">
      <c r="A28" s="17" t="s">
        <v>20</v>
      </c>
      <c r="B28" s="9" t="s">
        <v>49</v>
      </c>
      <c r="C28" s="10">
        <f>'[1]Приложение 2'!$C$23</f>
        <v>3532.3928</v>
      </c>
      <c r="D28" s="10">
        <f>'[1]Приложение 2'!$D$23</f>
        <v>2994.658017967622</v>
      </c>
      <c r="E28" s="10">
        <f>'[1]Приложение 2'!$E$23</f>
        <v>3098.916900521449</v>
      </c>
      <c r="F28" s="10">
        <f>'[1]Приложение 2'!$G$23</f>
        <v>3362.406972340339</v>
      </c>
      <c r="G28" s="10">
        <f>'[1]Приложение 2'!$H$23</f>
        <v>3503.8134651786336</v>
      </c>
      <c r="L28" s="22"/>
      <c r="M28" s="22"/>
      <c r="N28" s="22"/>
      <c r="O28" s="22"/>
      <c r="P28" s="22"/>
      <c r="Q28" s="22"/>
      <c r="R28" s="22"/>
      <c r="S28" s="22"/>
    </row>
    <row r="29" spans="1:19" ht="37.5">
      <c r="A29" s="17" t="s">
        <v>0</v>
      </c>
      <c r="B29" s="7" t="s">
        <v>33</v>
      </c>
      <c r="C29" s="53" t="s">
        <v>41</v>
      </c>
      <c r="D29" s="53" t="s">
        <v>41</v>
      </c>
      <c r="E29" s="53" t="s">
        <v>41</v>
      </c>
      <c r="F29" s="53" t="s">
        <v>41</v>
      </c>
      <c r="G29" s="53" t="s">
        <v>41</v>
      </c>
      <c r="L29" s="22"/>
      <c r="M29" s="22"/>
      <c r="N29" s="22"/>
      <c r="O29" s="22"/>
      <c r="P29" s="22"/>
      <c r="Q29" s="22"/>
      <c r="R29" s="22"/>
      <c r="S29" s="22"/>
    </row>
    <row r="30" spans="1:19" ht="18.75">
      <c r="A30" s="16" t="s">
        <v>44</v>
      </c>
      <c r="B30" s="9"/>
      <c r="C30" s="6"/>
      <c r="D30" s="6"/>
      <c r="E30" s="6"/>
      <c r="F30" s="6"/>
      <c r="G30" s="12"/>
      <c r="L30" s="22"/>
      <c r="M30" s="22"/>
      <c r="N30" s="22"/>
      <c r="O30" s="22"/>
      <c r="P30" s="22"/>
      <c r="Q30" s="22"/>
      <c r="R30" s="22"/>
      <c r="S30" s="22"/>
    </row>
    <row r="31" spans="1:19" ht="37.5">
      <c r="A31" s="17" t="s">
        <v>20</v>
      </c>
      <c r="B31" s="9" t="s">
        <v>49</v>
      </c>
      <c r="C31" s="10">
        <f>'[1]Приложение 2'!$C$46</f>
        <v>6786.004199999999</v>
      </c>
      <c r="D31" s="10">
        <f>'[1]Приложение 2'!$D$46</f>
        <v>7387.298521399998</v>
      </c>
      <c r="E31" s="10">
        <f>'[1]Приложение 2'!$E$46</f>
        <v>7946.6305540848</v>
      </c>
      <c r="F31" s="10">
        <f>'[1]Приложение 2'!$G$46</f>
        <v>8672.76728191641</v>
      </c>
      <c r="G31" s="10">
        <f>'[1]Приложение 2'!$H$46</f>
        <v>9130.166015662237</v>
      </c>
      <c r="L31" s="22"/>
      <c r="M31" s="22"/>
      <c r="N31" s="22"/>
      <c r="O31" s="22"/>
      <c r="P31" s="22"/>
      <c r="Q31" s="22"/>
      <c r="R31" s="22"/>
      <c r="S31" s="22"/>
    </row>
    <row r="32" spans="1:7" ht="37.5">
      <c r="A32" s="17" t="s">
        <v>0</v>
      </c>
      <c r="B32" s="7" t="s">
        <v>37</v>
      </c>
      <c r="C32" s="48">
        <f>C25</f>
        <v>122.57332014110771</v>
      </c>
      <c r="D32" s="48">
        <f>D25</f>
        <v>111.81054039261326</v>
      </c>
      <c r="E32" s="48">
        <f>E25</f>
        <v>102.27869555175661</v>
      </c>
      <c r="F32" s="48">
        <v>100.6</v>
      </c>
      <c r="G32" s="48">
        <v>100.4</v>
      </c>
    </row>
    <row r="33" spans="1:7" ht="37.5" customHeight="1">
      <c r="A33" s="16" t="s">
        <v>45</v>
      </c>
      <c r="B33" s="9"/>
      <c r="C33" s="6"/>
      <c r="D33" s="6"/>
      <c r="E33" s="6"/>
      <c r="F33" s="6"/>
      <c r="G33" s="12"/>
    </row>
    <row r="34" spans="1:7" ht="37.5">
      <c r="A34" s="17" t="s">
        <v>20</v>
      </c>
      <c r="B34" s="9" t="s">
        <v>49</v>
      </c>
      <c r="C34" s="48">
        <f>'[1]Приложение 2'!$C$135</f>
        <v>543.428</v>
      </c>
      <c r="D34" s="48">
        <f>'[1]Приложение 2'!$D$135</f>
        <v>565.16512</v>
      </c>
      <c r="E34" s="48">
        <f>'[1]Приложение 2'!$E$135</f>
        <v>587.7717248</v>
      </c>
      <c r="F34" s="48">
        <f>'[1]Приложение 2'!$G$135</f>
        <v>611.2825937920001</v>
      </c>
      <c r="G34" s="48">
        <f>'[1]Приложение 2'!$H$135</f>
        <v>635.7338975436801</v>
      </c>
    </row>
    <row r="35" spans="1:7" ht="37.5">
      <c r="A35" s="17" t="s">
        <v>0</v>
      </c>
      <c r="B35" s="7" t="s">
        <v>37</v>
      </c>
      <c r="C35" s="53" t="s">
        <v>41</v>
      </c>
      <c r="D35" s="53" t="s">
        <v>41</v>
      </c>
      <c r="E35" s="53" t="s">
        <v>41</v>
      </c>
      <c r="F35" s="53" t="s">
        <v>41</v>
      </c>
      <c r="G35" s="53" t="s">
        <v>41</v>
      </c>
    </row>
    <row r="36" spans="1:7" ht="37.5" customHeight="1">
      <c r="A36" s="16" t="s">
        <v>46</v>
      </c>
      <c r="B36" s="9"/>
      <c r="C36" s="6"/>
      <c r="D36" s="6"/>
      <c r="E36" s="6"/>
      <c r="F36" s="6"/>
      <c r="G36" s="12"/>
    </row>
    <row r="37" spans="1:7" ht="37.5">
      <c r="A37" s="17" t="s">
        <v>20</v>
      </c>
      <c r="B37" s="9" t="s">
        <v>49</v>
      </c>
      <c r="C37" s="48">
        <f>'[1]Приложение 2'!$C$139</f>
        <v>406.727</v>
      </c>
      <c r="D37" s="48">
        <f>'[1]Приложение 2'!$D$139</f>
        <v>414.741</v>
      </c>
      <c r="E37" s="48">
        <f>'[1]Приложение 2'!$E$139</f>
        <v>402.7</v>
      </c>
      <c r="F37" s="48">
        <f>'[1]Приложение 2'!$G$139</f>
        <v>449.86</v>
      </c>
      <c r="G37" s="48">
        <f>'[1]Приложение 2'!$H$139</f>
        <v>467.835</v>
      </c>
    </row>
    <row r="38" spans="1:7" ht="37.5">
      <c r="A38" s="17" t="s">
        <v>0</v>
      </c>
      <c r="B38" s="7" t="s">
        <v>37</v>
      </c>
      <c r="C38" s="53" t="s">
        <v>41</v>
      </c>
      <c r="D38" s="53" t="s">
        <v>41</v>
      </c>
      <c r="E38" s="53" t="s">
        <v>41</v>
      </c>
      <c r="F38" s="53" t="s">
        <v>41</v>
      </c>
      <c r="G38" s="53" t="s">
        <v>41</v>
      </c>
    </row>
    <row r="39" spans="1:7" ht="18.75">
      <c r="A39" s="16" t="s">
        <v>8</v>
      </c>
      <c r="B39" s="18"/>
      <c r="C39" s="6"/>
      <c r="D39" s="6"/>
      <c r="E39" s="6"/>
      <c r="F39" s="6"/>
      <c r="G39" s="6"/>
    </row>
    <row r="40" spans="1:8" ht="37.5">
      <c r="A40" s="11" t="s">
        <v>1</v>
      </c>
      <c r="B40" s="9" t="s">
        <v>49</v>
      </c>
      <c r="C40" s="54">
        <f>'[1]Приложение 2'!$C$143</f>
        <v>1109.9</v>
      </c>
      <c r="D40" s="54">
        <f>'[1]Приложение 2'!$D$143</f>
        <v>1149.828</v>
      </c>
      <c r="E40" s="54">
        <f>'[1]Приложение 2'!$E$143</f>
        <v>1198.1799760000001</v>
      </c>
      <c r="F40" s="54">
        <f>'[1]Приложение 2'!$G$143</f>
        <v>1250.822294944</v>
      </c>
      <c r="G40" s="54">
        <f>'[1]Приложение 2'!$H$143</f>
        <v>1307.16029821648</v>
      </c>
      <c r="H40" s="26">
        <v>917.2</v>
      </c>
    </row>
    <row r="41" spans="1:7" ht="40.5" customHeight="1">
      <c r="A41" s="11" t="s">
        <v>28</v>
      </c>
      <c r="B41" s="7" t="s">
        <v>37</v>
      </c>
      <c r="C41" s="55">
        <f>C40/1069*100</f>
        <v>103.82600561272217</v>
      </c>
      <c r="D41" s="48">
        <f>D40/C40*100</f>
        <v>103.5974412109199</v>
      </c>
      <c r="E41" s="48">
        <f>E40/D40*100</f>
        <v>104.20514859613787</v>
      </c>
      <c r="F41" s="48">
        <f>F40/E40*100</f>
        <v>104.39352351052811</v>
      </c>
      <c r="G41" s="48">
        <f>G40/F40*100</f>
        <v>104.50407731779374</v>
      </c>
    </row>
    <row r="42" spans="1:7" ht="18.75">
      <c r="A42" s="11" t="s">
        <v>9</v>
      </c>
      <c r="B42" s="9" t="s">
        <v>10</v>
      </c>
      <c r="C42" s="54">
        <f>'[1]Прогноз 2022-2024 '!$D$47</f>
        <v>7851</v>
      </c>
      <c r="D42" s="54">
        <f>'[1]Прогноз 2022-2024 '!$E$47</f>
        <v>5000</v>
      </c>
      <c r="E42" s="54">
        <f>'[1]Прогноз 2022-2024 '!$F$47</f>
        <v>8300</v>
      </c>
      <c r="F42" s="54">
        <f>'[1]Прогноз 2022-2024 '!$G$47</f>
        <v>11600</v>
      </c>
      <c r="G42" s="54">
        <f>'[1]Прогноз 2022-2024 '!$H$47</f>
        <v>13792</v>
      </c>
    </row>
    <row r="43" spans="1:17" s="22" customFormat="1" ht="18.75">
      <c r="A43" s="11" t="s">
        <v>11</v>
      </c>
      <c r="B43" s="9" t="s">
        <v>10</v>
      </c>
      <c r="C43" s="56">
        <f>C42/C51/1000</f>
        <v>0.10391105816954535</v>
      </c>
      <c r="D43" s="56">
        <f>D42/D51/1000</f>
        <v>0.06638343069569837</v>
      </c>
      <c r="E43" s="56">
        <f>E42/E51/1000</f>
        <v>0.11078483715963695</v>
      </c>
      <c r="F43" s="56">
        <f>F42/F51/1000</f>
        <v>0.15524625267665954</v>
      </c>
      <c r="G43" s="56">
        <f>G42/G51/1000</f>
        <v>0.18445900762337836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9" ht="18.75">
      <c r="A44" s="16" t="s">
        <v>12</v>
      </c>
      <c r="B44" s="18"/>
      <c r="C44" s="6"/>
      <c r="D44" s="6"/>
      <c r="E44" s="6"/>
      <c r="F44" s="6"/>
      <c r="G44" s="12"/>
      <c r="H44" s="29"/>
      <c r="I44" s="29"/>
    </row>
    <row r="45" spans="1:9" ht="18.75">
      <c r="A45" s="11" t="s">
        <v>13</v>
      </c>
      <c r="B45" s="9" t="s">
        <v>49</v>
      </c>
      <c r="C45" s="10">
        <v>13230.9</v>
      </c>
      <c r="D45" s="10">
        <v>14528.8</v>
      </c>
      <c r="E45" s="10">
        <v>14986.353037068508</v>
      </c>
      <c r="F45" s="10">
        <v>15529.254279071269</v>
      </c>
      <c r="G45" s="57">
        <v>16161.231747109274</v>
      </c>
      <c r="H45" s="65"/>
      <c r="I45" s="29"/>
    </row>
    <row r="46" spans="1:9" ht="37.5">
      <c r="A46" s="11" t="s">
        <v>14</v>
      </c>
      <c r="B46" s="7" t="s">
        <v>37</v>
      </c>
      <c r="C46" s="55">
        <v>100.4</v>
      </c>
      <c r="D46" s="48">
        <v>103.98637532846091</v>
      </c>
      <c r="E46" s="48">
        <v>99.46893255443442</v>
      </c>
      <c r="F46" s="48">
        <v>99.73304858515749</v>
      </c>
      <c r="G46" s="48">
        <v>100.0669164882227</v>
      </c>
      <c r="H46" s="71"/>
      <c r="I46" s="29"/>
    </row>
    <row r="47" spans="1:9" ht="37.5">
      <c r="A47" s="11" t="s">
        <v>35</v>
      </c>
      <c r="B47" s="7" t="s">
        <v>37</v>
      </c>
      <c r="C47" s="48">
        <v>104.1</v>
      </c>
      <c r="D47" s="48">
        <v>105.6</v>
      </c>
      <c r="E47" s="48">
        <v>103.7</v>
      </c>
      <c r="F47" s="48">
        <v>103.9</v>
      </c>
      <c r="G47" s="52">
        <v>104</v>
      </c>
      <c r="H47" s="29"/>
      <c r="I47" s="29"/>
    </row>
    <row r="48" spans="1:9" ht="39">
      <c r="A48" s="8" t="s">
        <v>2</v>
      </c>
      <c r="B48" s="9" t="s">
        <v>49</v>
      </c>
      <c r="C48" s="10">
        <v>856.6</v>
      </c>
      <c r="D48" s="10">
        <v>1037.5</v>
      </c>
      <c r="E48" s="10">
        <v>972</v>
      </c>
      <c r="F48" s="10">
        <v>1024.7</v>
      </c>
      <c r="G48" s="57">
        <v>1071.2</v>
      </c>
      <c r="H48" s="30">
        <v>493.9</v>
      </c>
      <c r="I48" s="29"/>
    </row>
    <row r="49" spans="1:7" ht="37.5">
      <c r="A49" s="11" t="s">
        <v>34</v>
      </c>
      <c r="B49" s="7" t="s">
        <v>37</v>
      </c>
      <c r="C49" s="55">
        <f>C48/847.5*100</f>
        <v>101.07374631268438</v>
      </c>
      <c r="D49" s="48">
        <f>D48/C48*100</f>
        <v>121.11837497081486</v>
      </c>
      <c r="E49" s="48">
        <f>E48/D48*100</f>
        <v>93.6867469879518</v>
      </c>
      <c r="F49" s="48">
        <f>F48/E48*100</f>
        <v>105.42181069958849</v>
      </c>
      <c r="G49" s="48">
        <f>G48/F48*100</f>
        <v>104.53791353566896</v>
      </c>
    </row>
    <row r="50" spans="1:8" ht="18.75">
      <c r="A50" s="74" t="s">
        <v>29</v>
      </c>
      <c r="B50" s="74"/>
      <c r="C50" s="74"/>
      <c r="D50" s="74"/>
      <c r="E50" s="74"/>
      <c r="F50" s="74"/>
      <c r="G50" s="74"/>
      <c r="H50" s="27"/>
    </row>
    <row r="51" spans="1:7" ht="19.5">
      <c r="A51" s="8" t="s">
        <v>22</v>
      </c>
      <c r="B51" s="9" t="s">
        <v>15</v>
      </c>
      <c r="C51" s="55">
        <v>75.555</v>
      </c>
      <c r="D51" s="55">
        <v>75.32</v>
      </c>
      <c r="E51" s="55">
        <v>74.92</v>
      </c>
      <c r="F51" s="55">
        <v>74.72</v>
      </c>
      <c r="G51" s="55">
        <v>74.77</v>
      </c>
    </row>
    <row r="52" spans="1:7" ht="39">
      <c r="A52" s="33" t="s">
        <v>50</v>
      </c>
      <c r="B52" s="9" t="s">
        <v>15</v>
      </c>
      <c r="C52" s="34">
        <v>18.3</v>
      </c>
      <c r="D52" s="34">
        <v>19.1</v>
      </c>
      <c r="E52" s="55">
        <v>19.1</v>
      </c>
      <c r="F52" s="34">
        <v>19.1</v>
      </c>
      <c r="G52" s="55">
        <v>19.1</v>
      </c>
    </row>
    <row r="53" spans="1:13" ht="41.25" customHeight="1">
      <c r="A53" s="8" t="s">
        <v>51</v>
      </c>
      <c r="B53" s="9" t="s">
        <v>6</v>
      </c>
      <c r="C53" s="58">
        <v>32239.1</v>
      </c>
      <c r="D53" s="58">
        <v>33559</v>
      </c>
      <c r="E53" s="58">
        <v>34839</v>
      </c>
      <c r="F53" s="58">
        <v>36245.3</v>
      </c>
      <c r="G53" s="58">
        <v>37718.9</v>
      </c>
      <c r="L53" s="22"/>
      <c r="M53" s="22"/>
    </row>
    <row r="54" spans="1:7" ht="42.75" customHeight="1">
      <c r="A54" s="19" t="s">
        <v>53</v>
      </c>
      <c r="B54" s="9" t="s">
        <v>49</v>
      </c>
      <c r="C54" s="49">
        <v>7089.38</v>
      </c>
      <c r="D54" s="49">
        <v>7685.08</v>
      </c>
      <c r="E54" s="49">
        <v>7978.259</v>
      </c>
      <c r="F54" s="49">
        <v>8300.257</v>
      </c>
      <c r="G54" s="49">
        <v>8637.696</v>
      </c>
    </row>
    <row r="55" spans="1:7" ht="18.75">
      <c r="A55" s="20" t="s">
        <v>16</v>
      </c>
      <c r="B55" s="21"/>
      <c r="C55" s="24"/>
      <c r="D55" s="24"/>
      <c r="E55" s="24"/>
      <c r="F55" s="24"/>
      <c r="G55" s="24"/>
    </row>
    <row r="56" spans="1:7" ht="37.5">
      <c r="A56" s="20" t="s">
        <v>21</v>
      </c>
      <c r="B56" s="9" t="s">
        <v>49</v>
      </c>
      <c r="C56" s="59">
        <f>'[2]Прогноз 2022-2024 '!$D$147</f>
        <v>1041.1925</v>
      </c>
      <c r="D56" s="59">
        <f>'[2]Прогноз 2022-2024 '!$E$147</f>
        <v>1193.6979</v>
      </c>
      <c r="E56" s="59">
        <f>'[2]Прогноз 2022-2024 '!$F$147</f>
        <v>1253.4904</v>
      </c>
      <c r="F56" s="59">
        <f>'[2]Прогноз 2022-2024 '!$H$147</f>
        <v>1306.4975</v>
      </c>
      <c r="G56" s="59">
        <f>'[2]Прогноз 2022-2024 '!$I$147</f>
        <v>1364.1576</v>
      </c>
    </row>
    <row r="57" spans="1:7" ht="20.25" customHeight="1">
      <c r="A57" s="72" t="s">
        <v>30</v>
      </c>
      <c r="B57" s="72"/>
      <c r="C57" s="72"/>
      <c r="D57" s="72"/>
      <c r="E57" s="72"/>
      <c r="F57" s="72"/>
      <c r="G57" s="72"/>
    </row>
    <row r="58" spans="1:7" ht="3" customHeight="1">
      <c r="A58" s="75"/>
      <c r="B58" s="75"/>
      <c r="C58" s="75"/>
      <c r="D58" s="75"/>
      <c r="E58" s="75"/>
      <c r="F58" s="75"/>
      <c r="G58" s="75"/>
    </row>
    <row r="59" spans="1:7" ht="20.25">
      <c r="A59" s="73"/>
      <c r="B59" s="73"/>
      <c r="C59" s="73"/>
      <c r="D59" s="73"/>
      <c r="E59" s="73"/>
      <c r="F59" s="73"/>
      <c r="G59" s="73"/>
    </row>
    <row r="60" spans="1:7" ht="18.75" customHeight="1">
      <c r="A60" s="23" t="s">
        <v>62</v>
      </c>
      <c r="B60" s="23"/>
      <c r="C60" s="23"/>
      <c r="D60" s="23"/>
      <c r="E60" s="23" t="s">
        <v>63</v>
      </c>
      <c r="F60" s="23"/>
      <c r="G60" s="23"/>
    </row>
    <row r="61" ht="38.25" customHeight="1">
      <c r="A61" s="25" t="s">
        <v>38</v>
      </c>
    </row>
    <row r="62" ht="12.75">
      <c r="A62" s="25" t="s">
        <v>47</v>
      </c>
    </row>
    <row r="63" ht="12.75">
      <c r="A63" s="25" t="s">
        <v>48</v>
      </c>
    </row>
    <row r="64" ht="12.75">
      <c r="A64" s="26"/>
    </row>
    <row r="65" spans="1:7" ht="12.75" customHeight="1">
      <c r="A65" s="60" t="s">
        <v>57</v>
      </c>
      <c r="B65" s="37"/>
      <c r="C65" s="37"/>
      <c r="D65" s="37"/>
      <c r="E65" s="37"/>
      <c r="F65" s="37"/>
      <c r="G65" s="37"/>
    </row>
    <row r="66" spans="1:7" ht="12.75" customHeight="1">
      <c r="A66" s="60"/>
      <c r="B66" s="37"/>
      <c r="C66" s="37"/>
      <c r="D66" s="37"/>
      <c r="E66" s="37"/>
      <c r="F66" s="37"/>
      <c r="G66" s="37"/>
    </row>
    <row r="67" spans="1:7" ht="15.75" customHeight="1">
      <c r="A67" s="60" t="s">
        <v>55</v>
      </c>
      <c r="B67" s="37"/>
      <c r="C67" s="37"/>
      <c r="D67" s="37"/>
      <c r="E67" s="37"/>
      <c r="F67" s="37"/>
      <c r="G67" s="37"/>
    </row>
    <row r="68" spans="1:7" ht="26.25" customHeight="1">
      <c r="A68" s="60"/>
      <c r="B68" s="37"/>
      <c r="C68" s="37"/>
      <c r="D68" s="37"/>
      <c r="E68" s="37"/>
      <c r="F68" s="37"/>
      <c r="G68" s="37"/>
    </row>
    <row r="69" spans="1:7" ht="24.75" customHeight="1">
      <c r="A69" s="61" t="s">
        <v>54</v>
      </c>
      <c r="B69" s="38"/>
      <c r="C69" s="38"/>
      <c r="D69" s="38"/>
      <c r="E69" s="38"/>
      <c r="F69" s="38"/>
      <c r="G69" s="38"/>
    </row>
    <row r="70" spans="1:7" ht="27.75" customHeight="1">
      <c r="A70" s="62"/>
      <c r="B70" s="35"/>
      <c r="C70" s="35"/>
      <c r="D70" s="35"/>
      <c r="E70" s="36"/>
      <c r="F70" s="35"/>
      <c r="G70" s="35"/>
    </row>
    <row r="71" spans="1:7" ht="17.25" customHeight="1">
      <c r="A71" s="60" t="s">
        <v>56</v>
      </c>
      <c r="B71" s="37"/>
      <c r="C71" s="37"/>
      <c r="D71" s="37"/>
      <c r="E71" s="37"/>
      <c r="F71" s="37"/>
      <c r="G71" s="37"/>
    </row>
    <row r="72" spans="1:7" ht="18">
      <c r="A72" s="62"/>
      <c r="B72" s="35"/>
      <c r="C72" s="35"/>
      <c r="D72" s="35"/>
      <c r="E72" s="35"/>
      <c r="F72" s="35"/>
      <c r="G72" s="35"/>
    </row>
  </sheetData>
  <sheetProtection/>
  <mergeCells count="17">
    <mergeCell ref="E6:G6"/>
    <mergeCell ref="A50:G50"/>
    <mergeCell ref="A4:G4"/>
    <mergeCell ref="E1:G1"/>
    <mergeCell ref="A3:G3"/>
    <mergeCell ref="B6:B8"/>
    <mergeCell ref="G7:G8"/>
    <mergeCell ref="A57:G57"/>
    <mergeCell ref="A59:G59"/>
    <mergeCell ref="C6:C8"/>
    <mergeCell ref="D6:D8"/>
    <mergeCell ref="A6:A8"/>
    <mergeCell ref="E7:E8"/>
    <mergeCell ref="A22:G22"/>
    <mergeCell ref="F7:F8"/>
    <mergeCell ref="A10:G10"/>
    <mergeCell ref="A58:G58"/>
  </mergeCells>
  <printOptions horizontalCentered="1"/>
  <pageMargins left="0.2362204724409449" right="0.2362204724409449" top="0.5511811023622047" bottom="0.5511811023622047" header="0.31496062992125984" footer="0.31496062992125984"/>
  <pageSetup fitToHeight="3" fitToWidth="1" horizontalDpi="600" verticalDpi="600" orientation="landscape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Рогожникова Вероника Валерьевна</cp:lastModifiedBy>
  <cp:lastPrinted>2021-10-22T02:22:29Z</cp:lastPrinted>
  <dcterms:created xsi:type="dcterms:W3CDTF">2006-03-06T08:26:24Z</dcterms:created>
  <dcterms:modified xsi:type="dcterms:W3CDTF">2022-04-14T02:18:04Z</dcterms:modified>
  <cp:category/>
  <cp:version/>
  <cp:contentType/>
  <cp:contentStatus/>
</cp:coreProperties>
</file>